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os\Documents\research\projects\ongoing\διαΝΕΟσις\follow up\"/>
    </mc:Choice>
  </mc:AlternateContent>
  <bookViews>
    <workbookView xWindow="0" yWindow="0" windowWidth="23040" windowHeight="9408" activeTab="3"/>
  </bookViews>
  <sheets>
    <sheet name="αριθμός περιπτώσεων" sheetId="4" r:id="rId1"/>
    <sheet name="στοιχειώδεις ανάγκες" sheetId="2" r:id="rId2"/>
    <sheet name="κόστος διαβίωσης" sheetId="1" r:id="rId3"/>
    <sheet name="αναλογία" sheetId="5" r:id="rId4"/>
  </sheets>
  <definedNames>
    <definedName name="OLE_LINK1" localSheetId="1">'στοιχειώδεις ανάγκες'!$J$1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 l="1"/>
  <c r="F18" i="5"/>
  <c r="C6" i="2"/>
  <c r="B23" i="5"/>
  <c r="G22" i="5"/>
  <c r="F22" i="5"/>
  <c r="E22" i="5"/>
  <c r="D22" i="5"/>
  <c r="C22" i="5"/>
  <c r="G21" i="5"/>
  <c r="F21" i="5"/>
  <c r="E21" i="5"/>
  <c r="D21" i="5"/>
  <c r="C21" i="5"/>
  <c r="B21" i="5"/>
  <c r="G20" i="5"/>
  <c r="F20" i="5"/>
  <c r="E20" i="5"/>
  <c r="D20" i="5"/>
  <c r="C20" i="5"/>
  <c r="B20" i="5"/>
  <c r="G19" i="5"/>
  <c r="F19" i="5"/>
  <c r="E19" i="5"/>
  <c r="D19" i="5"/>
  <c r="C19" i="5"/>
  <c r="B19" i="5"/>
  <c r="G18" i="5"/>
  <c r="F17" i="5"/>
  <c r="E17" i="5"/>
  <c r="C17" i="5"/>
  <c r="G16" i="5"/>
  <c r="F16" i="5"/>
  <c r="E16" i="5"/>
  <c r="D16" i="5"/>
  <c r="C16" i="5"/>
  <c r="B16" i="5"/>
  <c r="G15" i="5"/>
  <c r="F15" i="5"/>
  <c r="E15" i="5"/>
  <c r="D15" i="5"/>
  <c r="C15" i="5"/>
  <c r="B15" i="5"/>
  <c r="G14" i="5"/>
  <c r="F14" i="5"/>
  <c r="E14" i="5"/>
  <c r="D14" i="5"/>
  <c r="C14" i="5"/>
  <c r="B14" i="5"/>
  <c r="G13" i="5"/>
  <c r="F13" i="5"/>
  <c r="D13" i="5"/>
  <c r="C13" i="5"/>
  <c r="G12" i="5"/>
  <c r="F12" i="5"/>
  <c r="E12" i="5"/>
  <c r="D12" i="5"/>
  <c r="C12" i="5"/>
  <c r="B12" i="5"/>
  <c r="G11" i="5"/>
  <c r="F11" i="5"/>
  <c r="E11" i="5"/>
  <c r="D11" i="5"/>
  <c r="C11" i="5"/>
  <c r="B11" i="5"/>
  <c r="G10" i="5"/>
  <c r="F10" i="5"/>
  <c r="E10" i="5"/>
  <c r="D10" i="5"/>
  <c r="C10" i="5"/>
  <c r="B10" i="5"/>
  <c r="G9" i="5"/>
  <c r="F9" i="5"/>
  <c r="E9" i="5"/>
  <c r="D9" i="5"/>
  <c r="C9" i="5"/>
  <c r="B9" i="5"/>
  <c r="E7" i="5"/>
  <c r="F6" i="5"/>
  <c r="C6" i="5"/>
  <c r="G5" i="5"/>
  <c r="F5" i="5"/>
  <c r="D5" i="5"/>
  <c r="C5" i="5"/>
  <c r="B5" i="5"/>
  <c r="G4" i="5"/>
  <c r="F4" i="5"/>
  <c r="E4" i="5"/>
  <c r="D4" i="5"/>
  <c r="C4" i="5"/>
  <c r="B4" i="5"/>
  <c r="G26" i="4"/>
  <c r="G24" i="4"/>
  <c r="G25" i="4"/>
  <c r="D24" i="4"/>
  <c r="G23" i="4"/>
  <c r="G22" i="4"/>
  <c r="G21" i="4"/>
  <c r="G20" i="4"/>
  <c r="G19" i="4"/>
  <c r="G18" i="4"/>
  <c r="G16" i="4"/>
  <c r="G15" i="4"/>
  <c r="G14" i="4"/>
  <c r="G13" i="4"/>
  <c r="G12" i="4"/>
  <c r="G11" i="4"/>
  <c r="G10" i="4"/>
  <c r="G9" i="4"/>
  <c r="G5" i="4"/>
  <c r="G4" i="4"/>
  <c r="D22" i="4"/>
  <c r="D21" i="4"/>
  <c r="D20" i="4"/>
  <c r="D19" i="4"/>
  <c r="D16" i="4"/>
  <c r="D15" i="4"/>
  <c r="D14" i="4"/>
  <c r="D13" i="4"/>
  <c r="D12" i="4"/>
  <c r="D11" i="4"/>
  <c r="D10" i="4"/>
  <c r="D9" i="4"/>
  <c r="D5" i="4"/>
  <c r="D4" i="4"/>
  <c r="G23" i="2"/>
  <c r="G22" i="2"/>
  <c r="G21" i="2"/>
  <c r="G20" i="2"/>
  <c r="G19" i="2"/>
  <c r="G18" i="2"/>
  <c r="G16" i="2"/>
  <c r="G15" i="2"/>
  <c r="G14" i="2"/>
  <c r="G13" i="2"/>
  <c r="G12" i="2"/>
  <c r="G11" i="2"/>
  <c r="G10" i="2"/>
  <c r="G9" i="2"/>
  <c r="G5" i="2"/>
  <c r="G4" i="2"/>
  <c r="D22" i="2"/>
  <c r="D21" i="2"/>
  <c r="D20" i="2"/>
  <c r="D19" i="2"/>
  <c r="D16" i="2"/>
  <c r="D15" i="2"/>
  <c r="D14" i="2"/>
  <c r="D13" i="2"/>
  <c r="D12" i="2"/>
  <c r="D11" i="2"/>
  <c r="D10" i="2"/>
  <c r="D9" i="2"/>
  <c r="D5" i="2"/>
  <c r="D4" i="2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6" i="4"/>
  <c r="F5" i="4"/>
  <c r="F4" i="4"/>
  <c r="C22" i="4"/>
  <c r="C21" i="4"/>
  <c r="C20" i="4"/>
  <c r="C19" i="4"/>
  <c r="C17" i="4"/>
  <c r="C16" i="4"/>
  <c r="C15" i="4"/>
  <c r="C14" i="4"/>
  <c r="C13" i="4"/>
  <c r="C12" i="4"/>
  <c r="C11" i="4"/>
  <c r="C10" i="4"/>
  <c r="C9" i="4"/>
  <c r="C6" i="4"/>
  <c r="C5" i="4"/>
  <c r="C4" i="4"/>
  <c r="F24" i="4"/>
  <c r="C24" i="4"/>
  <c r="F25" i="4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6" i="2"/>
  <c r="F5" i="2"/>
  <c r="F4" i="2"/>
  <c r="C22" i="2"/>
  <c r="C21" i="2"/>
  <c r="C20" i="2"/>
  <c r="C19" i="2"/>
  <c r="C17" i="2"/>
  <c r="C16" i="2"/>
  <c r="C15" i="2"/>
  <c r="C14" i="2"/>
  <c r="C13" i="2"/>
  <c r="C12" i="2"/>
  <c r="C11" i="2"/>
  <c r="C10" i="2"/>
  <c r="C9" i="2"/>
  <c r="C5" i="2"/>
  <c r="C4" i="2"/>
  <c r="E22" i="4"/>
  <c r="E21" i="4"/>
  <c r="E20" i="4"/>
  <c r="E19" i="4"/>
  <c r="E17" i="4"/>
  <c r="E16" i="4"/>
  <c r="E15" i="4"/>
  <c r="E14" i="4"/>
  <c r="E12" i="4"/>
  <c r="E11" i="4"/>
  <c r="E10" i="4"/>
  <c r="E9" i="4"/>
  <c r="E7" i="4"/>
  <c r="E4" i="4"/>
  <c r="B23" i="4"/>
  <c r="B21" i="4"/>
  <c r="B20" i="4"/>
  <c r="B19" i="4"/>
  <c r="B16" i="4"/>
  <c r="B15" i="4"/>
  <c r="B14" i="4"/>
  <c r="B12" i="4"/>
  <c r="B11" i="4"/>
  <c r="B10" i="4"/>
  <c r="B9" i="4"/>
  <c r="B5" i="4"/>
  <c r="B4" i="4"/>
  <c r="E22" i="2"/>
  <c r="E21" i="2"/>
  <c r="E20" i="2"/>
  <c r="E19" i="2"/>
  <c r="E17" i="2"/>
  <c r="E16" i="2"/>
  <c r="E15" i="2"/>
  <c r="E14" i="2"/>
  <c r="E12" i="2"/>
  <c r="E11" i="2"/>
  <c r="E10" i="2"/>
  <c r="E9" i="2"/>
  <c r="E7" i="2"/>
  <c r="E4" i="2"/>
  <c r="B23" i="2"/>
  <c r="B21" i="2"/>
  <c r="B20" i="2"/>
  <c r="B19" i="2"/>
  <c r="B16" i="2"/>
  <c r="B15" i="2"/>
  <c r="B14" i="2"/>
  <c r="B12" i="2"/>
  <c r="B11" i="2"/>
  <c r="B10" i="2"/>
  <c r="B9" i="2"/>
  <c r="B5" i="2"/>
  <c r="B4" i="2"/>
  <c r="E24" i="4"/>
  <c r="B24" i="4"/>
  <c r="E25" i="4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7" i="1"/>
  <c r="F7" i="1"/>
  <c r="E7" i="1"/>
  <c r="D7" i="1"/>
  <c r="C7" i="1"/>
  <c r="G6" i="1"/>
  <c r="F6" i="1"/>
  <c r="E6" i="1"/>
  <c r="D6" i="1"/>
  <c r="C6" i="1"/>
  <c r="G5" i="1"/>
  <c r="F5" i="1"/>
  <c r="E5" i="1"/>
  <c r="D5" i="1"/>
  <c r="C5" i="1"/>
  <c r="G4" i="1"/>
  <c r="F4" i="1"/>
  <c r="E4" i="1"/>
  <c r="D4" i="1"/>
  <c r="C4" i="1"/>
  <c r="B23" i="1"/>
  <c r="B22" i="1"/>
  <c r="B21" i="1"/>
  <c r="B20" i="1"/>
  <c r="B19" i="1"/>
  <c r="B18" i="1"/>
  <c r="B17" i="1"/>
  <c r="B16" i="1"/>
  <c r="B14" i="1"/>
  <c r="B15" i="1"/>
  <c r="B13" i="1"/>
  <c r="B12" i="1"/>
  <c r="B11" i="1"/>
  <c r="B9" i="1"/>
  <c r="B10" i="1"/>
  <c r="B8" i="1"/>
  <c r="B7" i="1"/>
  <c r="B6" i="1"/>
  <c r="B5" i="1"/>
  <c r="B4" i="1"/>
</calcChain>
</file>

<file path=xl/comments1.xml><?xml version="1.0" encoding="utf-8"?>
<comments xmlns="http://schemas.openxmlformats.org/spreadsheetml/2006/main">
  <authors>
    <author>manos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manos:</t>
        </r>
        <r>
          <rPr>
            <sz val="9"/>
            <color indexed="81"/>
            <rFont val="Tahoma"/>
            <family val="2"/>
          </rPr>
          <t xml:space="preserve">
min n required = 45
http://clincalc.com/stats/samplesize.aspx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manos:</t>
        </r>
        <r>
          <rPr>
            <sz val="9"/>
            <color indexed="81"/>
            <rFont val="Tahoma"/>
            <family val="2"/>
          </rPr>
          <t xml:space="preserve">
min n required = 1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manos:</t>
        </r>
        <r>
          <rPr>
            <sz val="9"/>
            <color indexed="81"/>
            <rFont val="Tahoma"/>
            <family val="2"/>
          </rPr>
          <t xml:space="preserve">
min n required = 3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manos:</t>
        </r>
        <r>
          <rPr>
            <sz val="9"/>
            <color indexed="81"/>
            <rFont val="Tahoma"/>
            <family val="2"/>
          </rPr>
          <t xml:space="preserve">
min n required = 4</t>
        </r>
      </text>
    </comment>
  </commentList>
</comments>
</file>

<file path=xl/sharedStrings.xml><?xml version="1.0" encoding="utf-8"?>
<sst xmlns="http://schemas.openxmlformats.org/spreadsheetml/2006/main" count="370" uniqueCount="87">
  <si>
    <t>Αθήνα</t>
  </si>
  <si>
    <t>μονομελές νοικοκυριό</t>
  </si>
  <si>
    <t>χωριό</t>
  </si>
  <si>
    <t>άλλη πόλη</t>
  </si>
  <si>
    <t>όριο ακραίας φτώχειας 2015</t>
  </si>
  <si>
    <r>
      <rPr>
        <b/>
        <u/>
        <sz val="10"/>
        <color indexed="10"/>
        <rFont val="Trebuchet MS"/>
        <family val="2"/>
      </rPr>
      <t>με</t>
    </r>
    <r>
      <rPr>
        <sz val="10"/>
        <rFont val="Trebuchet MS"/>
        <family val="2"/>
      </rPr>
      <t xml:space="preserve"> ενοίκιο ή στεγαστικό δάνειο</t>
    </r>
  </si>
  <si>
    <r>
      <rPr>
        <b/>
        <u/>
        <sz val="10"/>
        <color indexed="10"/>
        <rFont val="Trebuchet MS"/>
        <family val="2"/>
      </rPr>
      <t>χωρίς</t>
    </r>
    <r>
      <rPr>
        <sz val="10"/>
        <rFont val="Trebuchet MS"/>
        <family val="2"/>
      </rPr>
      <t xml:space="preserve"> ενοίκιο ή στεγαστικό δάνειο</t>
    </r>
  </si>
  <si>
    <t>αρχηγός νοικοκυριού</t>
  </si>
  <si>
    <t>κάθε άλλος ενήλικας</t>
  </si>
  <si>
    <t>κάθε παιδί κάτω των 16</t>
  </si>
  <si>
    <t>μέσο κόστος στοιχειωδών αναγκών 2016</t>
  </si>
  <si>
    <t>1 ενήλικας &amp; 1 παιδί</t>
  </si>
  <si>
    <t>1 ενήλικας &amp; 2 παιδιά</t>
  </si>
  <si>
    <t>1 ενήλικας &amp; 3 παιδιά</t>
  </si>
  <si>
    <t>1 ενήλικας &amp; 4+ παιδιά</t>
  </si>
  <si>
    <t>2 ενήλικες χωρίς παιδιά</t>
  </si>
  <si>
    <t>2 ενήλικες &amp; 1 παιδί</t>
  </si>
  <si>
    <t>2 ενήλικες &amp; 2 παιδιά</t>
  </si>
  <si>
    <t>2 ενήλικες &amp; 3 παιδιά</t>
  </si>
  <si>
    <t>2 ενήλικες &amp; 4+ παιδιά</t>
  </si>
  <si>
    <t>3 ενήλικες χωρίς παιδιά</t>
  </si>
  <si>
    <t>3 ενήλικες &amp; 1 παιδί</t>
  </si>
  <si>
    <t>3 ενήλικες &amp; 2 παιδιά</t>
  </si>
  <si>
    <t>3 ενήλικες &amp; 3 παιδιά</t>
  </si>
  <si>
    <t>3 ενήλικες &amp; 4+ παιδιά</t>
  </si>
  <si>
    <t>4 ενήλικες χωρίς παιδιά</t>
  </si>
  <si>
    <t>4 ενήλικες &amp; 1 παιδί</t>
  </si>
  <si>
    <t>4 ενήλικες &amp; 2 παιδιά</t>
  </si>
  <si>
    <t>4 ενήλικες &amp; 3 παιδιά</t>
  </si>
  <si>
    <t>4 ενήλικες &amp; 4+ παιδιά</t>
  </si>
  <si>
    <t>Σημείωση: παιδί έως 16 ετών = 'παιδί' / παιδί 17 ετών και άνω = 'ενήλικας'</t>
  </si>
  <si>
    <r>
      <rPr>
        <b/>
        <u/>
        <sz val="10"/>
        <rFont val="Trebuchet MS"/>
        <family val="2"/>
      </rPr>
      <t>με</t>
    </r>
    <r>
      <rPr>
        <sz val="10"/>
        <rFont val="Trebuchet MS"/>
        <family val="2"/>
      </rPr>
      <t xml:space="preserve"> ενοίκιο ή στεγαστικό δάνειο</t>
    </r>
  </si>
  <si>
    <r>
      <rPr>
        <b/>
        <u/>
        <sz val="10"/>
        <rFont val="Trebuchet MS"/>
        <family val="2"/>
      </rPr>
      <t>χωρίς</t>
    </r>
    <r>
      <rPr>
        <sz val="10"/>
        <rFont val="Trebuchet MS"/>
        <family val="2"/>
      </rPr>
      <t xml:space="preserve"> ενοίκιο ή στεγαστικό δάνειο</t>
    </r>
  </si>
  <si>
    <t>έρευνα κόστους διαβίωσης</t>
  </si>
  <si>
    <t>1 ενήλικας &amp; 4 παιδιά</t>
  </si>
  <si>
    <t>2 ενήλικες &amp; 4 παιδιά</t>
  </si>
  <si>
    <t>3 ενήλικες &amp; 4 παιδιά</t>
  </si>
  <si>
    <t>4 ενήλικες &amp; 4 παιδιά</t>
  </si>
  <si>
    <t>αριθμός περιπτώσεων</t>
  </si>
  <si>
    <t>Mean</t>
  </si>
  <si>
    <t>N</t>
  </si>
  <si>
    <t>Std. Deviation</t>
  </si>
  <si>
    <t>Total</t>
  </si>
  <si>
    <t xml:space="preserve">7. Νοικοκυριό χρήματα κάθε µήνα για τις απολύτως στοιχειώδεις ανάγκες του;  </t>
  </si>
  <si>
    <t>Κατηγορίες Ανάλυσης</t>
  </si>
  <si>
    <t>Με Ενοίκιο ή στεγαστικό μόνος</t>
  </si>
  <si>
    <t>Με Ενοίκιο ή στεγαστικό μόνος &amp; 1 παιδί</t>
  </si>
  <si>
    <t>Με Ενοίκιο ή στεγαστικό μόνος  &amp; 2 παιδιά</t>
  </si>
  <si>
    <t>Με Ενοίκιο ή στεγαστικό 2 ενήλικες</t>
  </si>
  <si>
    <t>Με Ενοίκιο ή στεγαστικό 2 ενήλικες &amp; 1 παιδί</t>
  </si>
  <si>
    <t>Με Ενοίκιο ή στεγαστικό 2 ενήλικες &amp; 2 παιδιά</t>
  </si>
  <si>
    <t>Με Ενοίκιο ή στεγαστικό 2 ενήλικες &amp; 3 παιδιά</t>
  </si>
  <si>
    <t>Με Ενοίκιο ή στεγαστικό 2 ενήλικες &amp; 4+ παιδιά</t>
  </si>
  <si>
    <t>Με Ενοίκιο ή στεγαστικό 3 ενήλικες</t>
  </si>
  <si>
    <t>Με Ενοίκιο ή στεγαστικό 3 ενήλικες &amp; 1 παιδί</t>
  </si>
  <si>
    <t>Με Ενοίκιο ή στεγαστικό 3 ενήλικες &amp; 2 παιδιά</t>
  </si>
  <si>
    <t>Με Ενοίκιο ή στεγαστικό 3 ενήλικες &amp; 3 παιδιά</t>
  </si>
  <si>
    <t>Με Ενοίκιο ή στεγαστικό 4+ ενήλικες</t>
  </si>
  <si>
    <t>Με Ενοίκιο ή στεγαστικό 4+ ενήλικες &amp; 1 παιδί</t>
  </si>
  <si>
    <t>Με Ενοίκιο ή στεγαστικό 4+ ενήλικες &amp; 2 παιδιά</t>
  </si>
  <si>
    <t>Με Ενοίκιο ή στεγαστικό 4+ ενήλικες &amp; 3 παιδιά</t>
  </si>
  <si>
    <t>Με Ενοίκιο ή στεγαστικό 4+ ενήλικες &amp; 4+ παιδιά</t>
  </si>
  <si>
    <t>Χωρίς Ενοίκιο ή στεγαστικό μόνος</t>
  </si>
  <si>
    <t>Χωρίς Ενοίκιο ή στεγαστικό μόνος &amp; 1 παιδί</t>
  </si>
  <si>
    <t>Χωρίς Ενοίκιο ή στεγαστικό μόνος  &amp; 2 παιδιά</t>
  </si>
  <si>
    <t>Χωρίς Ενοίκιο ή στεγαστικό μόνος &amp; 3 παιδιά</t>
  </si>
  <si>
    <t>Χωρίς Ενοίκιο ή στεγαστικό 2 ενήλικες</t>
  </si>
  <si>
    <t>Χωρίς Ενοίκιο ή στεγαστικό 2 ενήλικες &amp; 1 παιδί</t>
  </si>
  <si>
    <t>Χωρίς Ενοίκιο ή στεγαστικό 2 ενήλικες &amp; 2 παιδιά</t>
  </si>
  <si>
    <t>Χωρίς Ενοίκιο ή στεγαστικό 2 ενήλικες &amp; 3 παιδιά</t>
  </si>
  <si>
    <t>Χωρίς Ενοίκιο ή στεγαστικό 2 ενήλικες &amp; 4+ παιδιά</t>
  </si>
  <si>
    <t>Χωρίς Ενοίκιο ή στεγαστικό 3 ενήλικες</t>
  </si>
  <si>
    <t>Χωρίς Ενοίκιο ή στεγαστικό 3 ενήλικες &amp; 1 παιδί</t>
  </si>
  <si>
    <t>Χωρίς Ενοίκιο ή στεγαστικό 3 ενήλικες &amp; 2 παιδιά</t>
  </si>
  <si>
    <t>Χωρίς Ενοίκιο ή στεγαστικό 3 ενήλικες &amp; 3 παιδιά</t>
  </si>
  <si>
    <t>Χωρίς Ενοίκιο ή στεγαστικό 3 ενήλικες &amp; 4+ παιδιά</t>
  </si>
  <si>
    <t>Χωρίς Ενοίκιο ή στεγαστικό 4+ ενήλικες</t>
  </si>
  <si>
    <t>Χωρίς Ενοίκιο ή στεγαστικό 4+ ενήλικες &amp; 1 παιδί</t>
  </si>
  <si>
    <t>Χωρίς Ενοίκιο ή στεγαστικό 4+ ενήλικες &amp; 2 παιδιά</t>
  </si>
  <si>
    <t>Χωρίς Ενοίκιο ή στεγαστικό 4+ ενήλικες &amp; 3 παιδιά</t>
  </si>
  <si>
    <t>Χωρίς Ενοίκιο ή στεγαστικό 4+ ενήλικες &amp; 4+ παιδιά</t>
  </si>
  <si>
    <t>Std. Dev</t>
  </si>
  <si>
    <t>ΙΙ – Report – Αθήνα</t>
  </si>
  <si>
    <t>ΙΙΙ – Report – ‘Αλλη πόλη</t>
  </si>
  <si>
    <t>IV – Report – Αγροτικές περιοχές</t>
  </si>
  <si>
    <t>έρευνα ερωτηματολογίου</t>
  </si>
  <si>
    <t>μέσο κόστος στοιχειωδών αναγκών 2016 / όριο ακραίας φτώχειας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</si>
</sst>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rebuchet MS"/>
      <family val="2"/>
    </font>
    <font>
      <b/>
      <u/>
      <sz val="10"/>
      <color indexed="10"/>
      <name val="Trebuchet MS"/>
      <family val="2"/>
    </font>
    <font>
      <b/>
      <sz val="10"/>
      <color rgb="FFFF0000"/>
      <name val="Trebuchet MS"/>
      <family val="2"/>
    </font>
    <font>
      <sz val="10"/>
      <color theme="1"/>
      <name val="Trebuchet MS"/>
      <family val="2"/>
    </font>
    <font>
      <sz val="10"/>
      <color rgb="FFFF0000"/>
      <name val="Trebuchet MS"/>
      <family val="2"/>
    </font>
    <font>
      <i/>
      <sz val="10"/>
      <color rgb="FFFF0000"/>
      <name val="Trebuchet MS"/>
      <family val="2"/>
    </font>
    <font>
      <b/>
      <u/>
      <sz val="10"/>
      <name val="Trebuchet MS"/>
      <family val="2"/>
    </font>
    <font>
      <i/>
      <sz val="10"/>
      <name val="Trebuchet MS"/>
      <family val="2"/>
    </font>
    <font>
      <b/>
      <sz val="8"/>
      <color rgb="FF000000"/>
      <name val="American Typewriter"/>
    </font>
    <font>
      <sz val="8"/>
      <color rgb="FF000000"/>
      <name val="American Typewrite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 tint="-0.249977111117893"/>
      <name val="Trebuchet MS"/>
      <family val="2"/>
    </font>
    <font>
      <i/>
      <sz val="10"/>
      <color theme="4" tint="-0.249977111117893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" fontId="2" fillId="3" borderId="0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1" fontId="2" fillId="3" borderId="7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vertical="center" wrapText="1"/>
    </xf>
    <xf numFmtId="0" fontId="11" fillId="4" borderId="13" xfId="0" applyFont="1" applyFill="1" applyBorder="1" applyAlignment="1">
      <alignment horizontal="right" vertical="center" wrapText="1"/>
    </xf>
    <xf numFmtId="0" fontId="11" fillId="4" borderId="14" xfId="0" applyFont="1" applyFill="1" applyBorder="1" applyAlignment="1">
      <alignment horizontal="right" vertical="center" wrapText="1"/>
    </xf>
    <xf numFmtId="0" fontId="11" fillId="4" borderId="15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horizontal="right" vertical="center" wrapText="1"/>
    </xf>
    <xf numFmtId="0" fontId="11" fillId="4" borderId="17" xfId="0" applyFont="1" applyFill="1" applyBorder="1" applyAlignment="1">
      <alignment horizontal="right" vertical="center" wrapText="1"/>
    </xf>
    <xf numFmtId="0" fontId="10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vertical="center" wrapText="1"/>
    </xf>
    <xf numFmtId="1" fontId="6" fillId="0" borderId="0" xfId="0" applyNumberFormat="1" applyFont="1" applyAlignment="1">
      <alignment horizontal="center" vertical="center"/>
    </xf>
    <xf numFmtId="168" fontId="2" fillId="0" borderId="0" xfId="0" applyNumberFormat="1" applyFont="1" applyFill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/>
    </xf>
    <xf numFmtId="168" fontId="2" fillId="0" borderId="0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Alignment="1">
      <alignment horizontal="center" vertical="center"/>
    </xf>
    <xf numFmtId="168" fontId="14" fillId="0" borderId="1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168" fontId="14" fillId="0" borderId="0" xfId="0" applyNumberFormat="1" applyFont="1" applyFill="1" applyAlignment="1">
      <alignment horizontal="center" vertical="center"/>
    </xf>
    <xf numFmtId="168" fontId="15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8"/>
  <sheetViews>
    <sheetView workbookViewId="0">
      <selection activeCell="C11" sqref="C11"/>
    </sheetView>
  </sheetViews>
  <sheetFormatPr defaultRowHeight="14.4"/>
  <cols>
    <col min="1" max="1" width="40.77734375" style="4" customWidth="1"/>
    <col min="2" max="7" width="12.77734375" style="1" customWidth="1"/>
    <col min="8" max="9" width="8.88671875" style="4"/>
    <col min="10" max="10" width="32.77734375" style="4" customWidth="1"/>
    <col min="11" max="14" width="8.88671875" style="4"/>
    <col min="15" max="15" width="32.77734375" style="4" customWidth="1"/>
    <col min="16" max="19" width="8.88671875" style="4"/>
    <col min="20" max="20" width="32.77734375" style="4" customWidth="1"/>
    <col min="21" max="16384" width="8.88671875" style="4"/>
  </cols>
  <sheetData>
    <row r="1" spans="1:23">
      <c r="A1" s="19" t="s">
        <v>85</v>
      </c>
      <c r="B1" s="21" t="s">
        <v>38</v>
      </c>
      <c r="C1" s="22"/>
      <c r="D1" s="22"/>
      <c r="E1" s="22"/>
      <c r="F1" s="22"/>
      <c r="G1" s="22"/>
      <c r="J1" s="36" t="s">
        <v>84</v>
      </c>
      <c r="K1" s="36"/>
      <c r="L1" s="36"/>
      <c r="M1" s="36"/>
      <c r="O1" s="36" t="s">
        <v>83</v>
      </c>
      <c r="P1" s="36"/>
      <c r="Q1" s="36"/>
      <c r="R1" s="36"/>
      <c r="T1" s="36" t="s">
        <v>82</v>
      </c>
      <c r="U1" s="36"/>
      <c r="V1" s="36"/>
      <c r="W1" s="36"/>
    </row>
    <row r="2" spans="1:23" ht="15" customHeight="1" thickBot="1">
      <c r="A2" s="20"/>
      <c r="B2" s="23" t="s">
        <v>31</v>
      </c>
      <c r="C2" s="24"/>
      <c r="D2" s="24"/>
      <c r="E2" s="23" t="s">
        <v>32</v>
      </c>
      <c r="F2" s="24"/>
      <c r="G2" s="24"/>
      <c r="J2" s="37" t="s">
        <v>43</v>
      </c>
      <c r="K2" s="37"/>
      <c r="L2" s="37"/>
      <c r="M2" s="37"/>
      <c r="O2" s="37" t="s">
        <v>43</v>
      </c>
      <c r="P2" s="37"/>
      <c r="Q2" s="37"/>
      <c r="R2" s="37"/>
      <c r="T2" s="37" t="s">
        <v>43</v>
      </c>
      <c r="U2" s="37"/>
      <c r="V2" s="37"/>
      <c r="W2" s="37"/>
    </row>
    <row r="3" spans="1:23" ht="21.6" thickTop="1" thickBot="1">
      <c r="A3" s="20"/>
      <c r="B3" s="2" t="s">
        <v>0</v>
      </c>
      <c r="C3" s="2" t="s">
        <v>3</v>
      </c>
      <c r="D3" s="2" t="s">
        <v>2</v>
      </c>
      <c r="E3" s="2" t="s">
        <v>0</v>
      </c>
      <c r="F3" s="2" t="s">
        <v>3</v>
      </c>
      <c r="G3" s="2" t="s">
        <v>2</v>
      </c>
      <c r="J3" s="27" t="s">
        <v>44</v>
      </c>
      <c r="K3" s="28" t="s">
        <v>39</v>
      </c>
      <c r="L3" s="28" t="s">
        <v>40</v>
      </c>
      <c r="M3" s="29" t="s">
        <v>41</v>
      </c>
      <c r="O3" s="27" t="s">
        <v>44</v>
      </c>
      <c r="P3" s="28" t="s">
        <v>39</v>
      </c>
      <c r="Q3" s="28" t="s">
        <v>40</v>
      </c>
      <c r="R3" s="29" t="s">
        <v>81</v>
      </c>
      <c r="T3" s="27" t="s">
        <v>44</v>
      </c>
      <c r="U3" s="28" t="s">
        <v>39</v>
      </c>
      <c r="V3" s="28" t="s">
        <v>40</v>
      </c>
      <c r="W3" s="29" t="s">
        <v>81</v>
      </c>
    </row>
    <row r="4" spans="1:23" ht="15" customHeight="1" thickTop="1">
      <c r="A4" s="1" t="s">
        <v>1</v>
      </c>
      <c r="B4" s="45">
        <f>V4</f>
        <v>29</v>
      </c>
      <c r="C4" s="16">
        <f>Q4</f>
        <v>22</v>
      </c>
      <c r="D4" s="16">
        <f>L4</f>
        <v>13</v>
      </c>
      <c r="E4" s="42">
        <f>V17</f>
        <v>27</v>
      </c>
      <c r="F4" s="18">
        <f>Q20</f>
        <v>23</v>
      </c>
      <c r="G4" s="18">
        <f>L18</f>
        <v>22</v>
      </c>
      <c r="J4" s="30" t="s">
        <v>45</v>
      </c>
      <c r="K4" s="31">
        <v>956.3623</v>
      </c>
      <c r="L4" s="31">
        <v>13</v>
      </c>
      <c r="M4" s="32">
        <v>472.46678000000003</v>
      </c>
      <c r="O4" s="30" t="s">
        <v>45</v>
      </c>
      <c r="P4" s="31">
        <v>1084.0544</v>
      </c>
      <c r="Q4" s="31">
        <v>22</v>
      </c>
      <c r="R4" s="32">
        <v>577.65643</v>
      </c>
      <c r="T4" s="30" t="s">
        <v>45</v>
      </c>
      <c r="U4" s="31">
        <v>1551.0642</v>
      </c>
      <c r="V4" s="31">
        <v>29</v>
      </c>
      <c r="W4" s="32">
        <v>2788.3226199999999</v>
      </c>
    </row>
    <row r="5" spans="1:23" ht="15" customHeight="1">
      <c r="A5" s="1" t="s">
        <v>11</v>
      </c>
      <c r="B5" s="16">
        <f>V5</f>
        <v>1</v>
      </c>
      <c r="C5" s="16">
        <f>Q5</f>
        <v>1</v>
      </c>
      <c r="D5" s="16">
        <f>L5</f>
        <v>4</v>
      </c>
      <c r="E5" s="17"/>
      <c r="F5" s="18">
        <f>Q21</f>
        <v>3</v>
      </c>
      <c r="G5" s="18">
        <f>L19</f>
        <v>1</v>
      </c>
      <c r="J5" s="30" t="s">
        <v>46</v>
      </c>
      <c r="K5" s="31">
        <v>1167.9012</v>
      </c>
      <c r="L5" s="31">
        <v>4</v>
      </c>
      <c r="M5" s="32">
        <v>430.71695999999997</v>
      </c>
      <c r="O5" s="30" t="s">
        <v>46</v>
      </c>
      <c r="P5" s="31">
        <v>1400</v>
      </c>
      <c r="Q5" s="31">
        <v>1</v>
      </c>
      <c r="R5" s="32">
        <v>0</v>
      </c>
      <c r="T5" s="30" t="s">
        <v>46</v>
      </c>
      <c r="U5" s="31">
        <v>1750</v>
      </c>
      <c r="V5" s="31">
        <v>1</v>
      </c>
      <c r="W5" s="32">
        <v>1457.7379699999999</v>
      </c>
    </row>
    <row r="6" spans="1:23" ht="15" customHeight="1">
      <c r="A6" s="1" t="s">
        <v>12</v>
      </c>
      <c r="B6" s="16"/>
      <c r="C6" s="16">
        <f>Q6</f>
        <v>1</v>
      </c>
      <c r="D6" s="16"/>
      <c r="E6" s="17"/>
      <c r="F6" s="18">
        <f>Q22</f>
        <v>1</v>
      </c>
      <c r="G6" s="18"/>
      <c r="J6" s="30" t="s">
        <v>48</v>
      </c>
      <c r="K6" s="31">
        <v>1239.7373</v>
      </c>
      <c r="L6" s="31">
        <v>12</v>
      </c>
      <c r="M6" s="32">
        <v>470.29538000000002</v>
      </c>
      <c r="O6" s="30" t="s">
        <v>47</v>
      </c>
      <c r="P6" s="31">
        <v>2150</v>
      </c>
      <c r="Q6" s="31">
        <v>1</v>
      </c>
      <c r="R6" s="32">
        <v>291.54759000000001</v>
      </c>
      <c r="T6" s="30" t="s">
        <v>48</v>
      </c>
      <c r="U6" s="31">
        <v>1540.8516999999999</v>
      </c>
      <c r="V6" s="31">
        <v>25</v>
      </c>
      <c r="W6" s="32">
        <v>423.61905000000002</v>
      </c>
    </row>
    <row r="7" spans="1:23" ht="15" customHeight="1">
      <c r="A7" s="1" t="s">
        <v>13</v>
      </c>
      <c r="B7" s="16"/>
      <c r="C7" s="16"/>
      <c r="D7" s="16"/>
      <c r="E7" s="17">
        <f>V18</f>
        <v>1</v>
      </c>
      <c r="F7" s="18"/>
      <c r="G7" s="18"/>
      <c r="J7" s="30" t="s">
        <v>49</v>
      </c>
      <c r="K7" s="31">
        <v>1259.289</v>
      </c>
      <c r="L7" s="31">
        <v>9</v>
      </c>
      <c r="M7" s="32">
        <v>626.86483999999996</v>
      </c>
      <c r="O7" s="30" t="s">
        <v>48</v>
      </c>
      <c r="P7" s="31">
        <v>1250.8534</v>
      </c>
      <c r="Q7" s="31">
        <v>40</v>
      </c>
      <c r="R7" s="32">
        <v>572.93197999999995</v>
      </c>
      <c r="T7" s="30" t="s">
        <v>49</v>
      </c>
      <c r="U7" s="31">
        <v>1138.0315000000001</v>
      </c>
      <c r="V7" s="31">
        <v>13</v>
      </c>
      <c r="W7" s="32">
        <v>588.64837</v>
      </c>
    </row>
    <row r="8" spans="1:23" ht="15" customHeight="1">
      <c r="A8" s="1" t="s">
        <v>14</v>
      </c>
      <c r="B8" s="16"/>
      <c r="C8" s="16"/>
      <c r="D8" s="16"/>
      <c r="E8" s="17"/>
      <c r="F8" s="18"/>
      <c r="G8" s="18"/>
      <c r="J8" s="30" t="s">
        <v>50</v>
      </c>
      <c r="K8" s="31">
        <v>2228.2995000000001</v>
      </c>
      <c r="L8" s="31">
        <v>8</v>
      </c>
      <c r="M8" s="32">
        <v>1303.56116</v>
      </c>
      <c r="O8" s="30" t="s">
        <v>49</v>
      </c>
      <c r="P8" s="31">
        <v>1275.6467</v>
      </c>
      <c r="Q8" s="31">
        <v>27</v>
      </c>
      <c r="R8" s="32">
        <v>566.06012999999996</v>
      </c>
      <c r="T8" s="30" t="s">
        <v>50</v>
      </c>
      <c r="U8" s="31">
        <v>1319.7945999999999</v>
      </c>
      <c r="V8" s="31">
        <v>11</v>
      </c>
      <c r="W8" s="32">
        <v>319.62959999999998</v>
      </c>
    </row>
    <row r="9" spans="1:23" ht="15" customHeight="1">
      <c r="A9" s="1" t="s">
        <v>15</v>
      </c>
      <c r="B9" s="16">
        <f>V6</f>
        <v>25</v>
      </c>
      <c r="C9" s="16">
        <f>Q7</f>
        <v>40</v>
      </c>
      <c r="D9" s="16">
        <f>L6</f>
        <v>12</v>
      </c>
      <c r="E9" s="42">
        <f>V19</f>
        <v>74</v>
      </c>
      <c r="F9" s="18">
        <f>Q23</f>
        <v>102</v>
      </c>
      <c r="G9" s="18">
        <f>L20</f>
        <v>85</v>
      </c>
      <c r="J9" s="30" t="s">
        <v>51</v>
      </c>
      <c r="K9" s="31">
        <v>1300</v>
      </c>
      <c r="L9" s="31">
        <v>3</v>
      </c>
      <c r="M9" s="32">
        <v>435.62304999999998</v>
      </c>
      <c r="O9" s="30" t="s">
        <v>50</v>
      </c>
      <c r="P9" s="31">
        <v>1654.0096000000001</v>
      </c>
      <c r="Q9" s="31">
        <v>42</v>
      </c>
      <c r="R9" s="32">
        <v>571.39004999999997</v>
      </c>
      <c r="T9" s="30" t="s">
        <v>51</v>
      </c>
      <c r="U9" s="31">
        <v>2134.9056999999998</v>
      </c>
      <c r="V9" s="31">
        <v>5</v>
      </c>
      <c r="W9" s="32">
        <v>607.32781999999997</v>
      </c>
    </row>
    <row r="10" spans="1:23" ht="15" customHeight="1">
      <c r="A10" s="1" t="s">
        <v>16</v>
      </c>
      <c r="B10" s="16">
        <f>V7</f>
        <v>13</v>
      </c>
      <c r="C10" s="16">
        <f>Q8</f>
        <v>27</v>
      </c>
      <c r="D10" s="16">
        <f>L7</f>
        <v>9</v>
      </c>
      <c r="E10" s="17">
        <f>V20</f>
        <v>13</v>
      </c>
      <c r="F10" s="18">
        <f>Q24</f>
        <v>24</v>
      </c>
      <c r="G10" s="18">
        <f>L21</f>
        <v>11</v>
      </c>
      <c r="J10" s="30" t="s">
        <v>52</v>
      </c>
      <c r="K10" s="31">
        <v>2000</v>
      </c>
      <c r="L10" s="31">
        <v>1</v>
      </c>
      <c r="M10" s="32">
        <v>0</v>
      </c>
      <c r="O10" s="30" t="s">
        <v>51</v>
      </c>
      <c r="P10" s="31">
        <v>1848.2234000000001</v>
      </c>
      <c r="Q10" s="31">
        <v>4</v>
      </c>
      <c r="R10" s="32">
        <v>210.95633000000001</v>
      </c>
      <c r="T10" s="30" t="s">
        <v>53</v>
      </c>
      <c r="U10" s="31">
        <v>1618.0684000000001</v>
      </c>
      <c r="V10" s="31">
        <v>18</v>
      </c>
      <c r="W10" s="32">
        <v>576.83744000000002</v>
      </c>
    </row>
    <row r="11" spans="1:23" ht="15" customHeight="1">
      <c r="A11" s="1" t="s">
        <v>17</v>
      </c>
      <c r="B11" s="16">
        <f>V8</f>
        <v>11</v>
      </c>
      <c r="C11" s="43">
        <f>Q9</f>
        <v>42</v>
      </c>
      <c r="D11" s="16">
        <f>L8</f>
        <v>8</v>
      </c>
      <c r="E11" s="17">
        <f>V21</f>
        <v>18</v>
      </c>
      <c r="F11" s="18">
        <f>Q25</f>
        <v>42</v>
      </c>
      <c r="G11" s="18">
        <f>L22</f>
        <v>14</v>
      </c>
      <c r="J11" s="30" t="s">
        <v>53</v>
      </c>
      <c r="K11" s="31">
        <v>1643.9421</v>
      </c>
      <c r="L11" s="31">
        <v>11</v>
      </c>
      <c r="M11" s="32">
        <v>908.77346</v>
      </c>
      <c r="O11" s="30" t="s">
        <v>52</v>
      </c>
      <c r="P11" s="31">
        <v>1500</v>
      </c>
      <c r="Q11" s="31">
        <v>1</v>
      </c>
      <c r="R11" s="32">
        <v>0</v>
      </c>
      <c r="T11" s="30" t="s">
        <v>54</v>
      </c>
      <c r="U11" s="31">
        <v>3000</v>
      </c>
      <c r="V11" s="31">
        <v>1</v>
      </c>
      <c r="W11" s="32">
        <v>0</v>
      </c>
    </row>
    <row r="12" spans="1:23" ht="15" customHeight="1">
      <c r="A12" s="1" t="s">
        <v>18</v>
      </c>
      <c r="B12" s="16">
        <f>V9</f>
        <v>5</v>
      </c>
      <c r="C12" s="16">
        <f>Q10</f>
        <v>4</v>
      </c>
      <c r="D12" s="16">
        <f>L9</f>
        <v>3</v>
      </c>
      <c r="E12" s="17">
        <f>V22</f>
        <v>5</v>
      </c>
      <c r="F12" s="18">
        <f>Q26</f>
        <v>5</v>
      </c>
      <c r="G12" s="18">
        <f>L23</f>
        <v>6</v>
      </c>
      <c r="J12" s="30" t="s">
        <v>54</v>
      </c>
      <c r="K12" s="31">
        <v>1872.1153999999999</v>
      </c>
      <c r="L12" s="31">
        <v>5</v>
      </c>
      <c r="M12" s="32">
        <v>720.85542999999996</v>
      </c>
      <c r="O12" s="30" t="s">
        <v>53</v>
      </c>
      <c r="P12" s="31">
        <v>1673.1679999999999</v>
      </c>
      <c r="Q12" s="31">
        <v>36</v>
      </c>
      <c r="R12" s="32">
        <v>654.59079999999994</v>
      </c>
      <c r="T12" s="30" t="s">
        <v>55</v>
      </c>
      <c r="U12" s="31">
        <v>1399.1098</v>
      </c>
      <c r="V12" s="31">
        <v>3</v>
      </c>
      <c r="W12" s="32">
        <v>239.28280000000001</v>
      </c>
    </row>
    <row r="13" spans="1:23" ht="15" customHeight="1">
      <c r="A13" s="1" t="s">
        <v>19</v>
      </c>
      <c r="B13" s="16"/>
      <c r="C13" s="16">
        <f>Q11</f>
        <v>1</v>
      </c>
      <c r="D13" s="16">
        <f>L10</f>
        <v>1</v>
      </c>
      <c r="E13" s="17"/>
      <c r="F13" s="18">
        <f>Q27</f>
        <v>1</v>
      </c>
      <c r="G13" s="18">
        <f>L24</f>
        <v>1</v>
      </c>
      <c r="J13" s="30" t="s">
        <v>55</v>
      </c>
      <c r="K13" s="31">
        <v>1668.3168000000001</v>
      </c>
      <c r="L13" s="31">
        <v>2</v>
      </c>
      <c r="M13" s="32">
        <v>332.50722999999999</v>
      </c>
      <c r="O13" s="30" t="s">
        <v>54</v>
      </c>
      <c r="P13" s="31">
        <v>1695.1569999999999</v>
      </c>
      <c r="Q13" s="31">
        <v>11</v>
      </c>
      <c r="R13" s="32">
        <v>935.76651000000004</v>
      </c>
      <c r="T13" s="30" t="s">
        <v>57</v>
      </c>
      <c r="U13" s="31">
        <v>1904.0787</v>
      </c>
      <c r="V13" s="31">
        <v>17</v>
      </c>
      <c r="W13" s="32">
        <v>651.34721999999999</v>
      </c>
    </row>
    <row r="14" spans="1:23" ht="15" customHeight="1">
      <c r="A14" s="1" t="s">
        <v>20</v>
      </c>
      <c r="B14" s="16">
        <f>V10</f>
        <v>18</v>
      </c>
      <c r="C14" s="16">
        <f>Q12</f>
        <v>36</v>
      </c>
      <c r="D14" s="16">
        <f>L11</f>
        <v>11</v>
      </c>
      <c r="E14" s="17">
        <f>V23</f>
        <v>44</v>
      </c>
      <c r="F14" s="18">
        <f>Q28</f>
        <v>47</v>
      </c>
      <c r="G14" s="18">
        <f>L25</f>
        <v>55</v>
      </c>
      <c r="J14" s="30" t="s">
        <v>57</v>
      </c>
      <c r="K14" s="31">
        <v>1292.0592999999999</v>
      </c>
      <c r="L14" s="31">
        <v>11</v>
      </c>
      <c r="M14" s="32">
        <v>375.48915</v>
      </c>
      <c r="O14" s="30" t="s">
        <v>55</v>
      </c>
      <c r="P14" s="31">
        <v>1845</v>
      </c>
      <c r="Q14" s="31">
        <v>2</v>
      </c>
      <c r="R14" s="32">
        <v>1207.0418400000001</v>
      </c>
      <c r="T14" s="30" t="s">
        <v>58</v>
      </c>
      <c r="U14" s="31">
        <v>1000</v>
      </c>
      <c r="V14" s="31">
        <v>3</v>
      </c>
      <c r="W14" s="32">
        <v>0</v>
      </c>
    </row>
    <row r="15" spans="1:23" ht="15" customHeight="1">
      <c r="A15" s="1" t="s">
        <v>21</v>
      </c>
      <c r="B15" s="16">
        <f>V11</f>
        <v>1</v>
      </c>
      <c r="C15" s="16">
        <f>Q13</f>
        <v>11</v>
      </c>
      <c r="D15" s="16">
        <f>L12</f>
        <v>5</v>
      </c>
      <c r="E15" s="17">
        <f>V24</f>
        <v>12</v>
      </c>
      <c r="F15" s="18">
        <f>Q29</f>
        <v>13</v>
      </c>
      <c r="G15" s="18">
        <f>L26</f>
        <v>12</v>
      </c>
      <c r="J15" s="30" t="s">
        <v>58</v>
      </c>
      <c r="K15" s="31">
        <v>3374.6224000000002</v>
      </c>
      <c r="L15" s="31">
        <v>3</v>
      </c>
      <c r="M15" s="32">
        <v>1570.2135800000001</v>
      </c>
      <c r="O15" s="30" t="s">
        <v>56</v>
      </c>
      <c r="P15" s="31">
        <v>1552.6315999999999</v>
      </c>
      <c r="Q15" s="31">
        <v>2</v>
      </c>
      <c r="R15" s="32">
        <v>850.10121000000004</v>
      </c>
      <c r="T15" s="30" t="s">
        <v>59</v>
      </c>
      <c r="U15" s="31">
        <v>919.54309999999998</v>
      </c>
      <c r="V15" s="31">
        <v>2</v>
      </c>
      <c r="W15" s="32">
        <v>1117.92914</v>
      </c>
    </row>
    <row r="16" spans="1:23" ht="15" customHeight="1">
      <c r="A16" s="1" t="s">
        <v>22</v>
      </c>
      <c r="B16" s="16">
        <f>V12</f>
        <v>3</v>
      </c>
      <c r="C16" s="16">
        <f>Q14</f>
        <v>2</v>
      </c>
      <c r="D16" s="16">
        <f>L13</f>
        <v>2</v>
      </c>
      <c r="E16" s="17">
        <f>V25</f>
        <v>1</v>
      </c>
      <c r="F16" s="18">
        <f>Q30</f>
        <v>3</v>
      </c>
      <c r="G16" s="18">
        <f>L27</f>
        <v>2</v>
      </c>
      <c r="J16" s="30" t="s">
        <v>59</v>
      </c>
      <c r="K16" s="31">
        <v>1500</v>
      </c>
      <c r="L16" s="31">
        <v>1</v>
      </c>
      <c r="M16" s="32">
        <v>0</v>
      </c>
      <c r="O16" s="30" t="s">
        <v>57</v>
      </c>
      <c r="P16" s="31">
        <v>1822.0954999999999</v>
      </c>
      <c r="Q16" s="31">
        <v>24</v>
      </c>
      <c r="R16" s="32">
        <v>564.68813999999998</v>
      </c>
      <c r="T16" s="30" t="s">
        <v>61</v>
      </c>
      <c r="U16" s="31">
        <v>3250</v>
      </c>
      <c r="V16" s="31">
        <v>1</v>
      </c>
      <c r="W16" s="32">
        <v>1523.2572</v>
      </c>
    </row>
    <row r="17" spans="1:23" ht="15" customHeight="1">
      <c r="A17" s="1" t="s">
        <v>23</v>
      </c>
      <c r="B17" s="16"/>
      <c r="C17" s="16">
        <f>Q15</f>
        <v>2</v>
      </c>
      <c r="D17" s="16"/>
      <c r="E17" s="17">
        <f>V26</f>
        <v>1</v>
      </c>
      <c r="F17" s="18">
        <f>Q31</f>
        <v>2</v>
      </c>
      <c r="G17" s="18"/>
      <c r="J17" s="30" t="s">
        <v>60</v>
      </c>
      <c r="K17" s="31">
        <v>1500</v>
      </c>
      <c r="L17" s="31">
        <v>1</v>
      </c>
      <c r="M17" s="32">
        <v>0</v>
      </c>
      <c r="O17" s="30" t="s">
        <v>58</v>
      </c>
      <c r="P17" s="31">
        <v>1821.6215999999999</v>
      </c>
      <c r="Q17" s="31">
        <v>4</v>
      </c>
      <c r="R17" s="32">
        <v>694.49428999999998</v>
      </c>
      <c r="T17" s="30" t="s">
        <v>62</v>
      </c>
      <c r="U17" s="31">
        <v>1064.1862000000001</v>
      </c>
      <c r="V17" s="31">
        <v>27</v>
      </c>
      <c r="W17" s="32">
        <v>429.0582</v>
      </c>
    </row>
    <row r="18" spans="1:23" ht="15" customHeight="1">
      <c r="A18" s="1" t="s">
        <v>24</v>
      </c>
      <c r="B18" s="16"/>
      <c r="C18" s="16"/>
      <c r="D18" s="16"/>
      <c r="E18" s="17"/>
      <c r="F18" s="18">
        <f>Q32</f>
        <v>1</v>
      </c>
      <c r="G18" s="18">
        <f>L28</f>
        <v>2</v>
      </c>
      <c r="J18" s="30" t="s">
        <v>62</v>
      </c>
      <c r="K18" s="31">
        <v>922.82960000000003</v>
      </c>
      <c r="L18" s="31">
        <v>22</v>
      </c>
      <c r="M18" s="32">
        <v>423.03404999999998</v>
      </c>
      <c r="O18" s="30" t="s">
        <v>59</v>
      </c>
      <c r="P18" s="31">
        <v>1371.6981000000001</v>
      </c>
      <c r="Q18" s="31">
        <v>3</v>
      </c>
      <c r="R18" s="32">
        <v>699.08050000000003</v>
      </c>
      <c r="T18" s="30" t="s">
        <v>65</v>
      </c>
      <c r="U18" s="31">
        <v>1000</v>
      </c>
      <c r="V18" s="31">
        <v>1</v>
      </c>
      <c r="W18" s="32">
        <v>0</v>
      </c>
    </row>
    <row r="19" spans="1:23" ht="15" customHeight="1">
      <c r="A19" s="1" t="s">
        <v>25</v>
      </c>
      <c r="B19" s="16">
        <f>V13</f>
        <v>17</v>
      </c>
      <c r="C19" s="16">
        <f>Q16</f>
        <v>24</v>
      </c>
      <c r="D19" s="16">
        <f>L14</f>
        <v>11</v>
      </c>
      <c r="E19" s="17">
        <f>V27</f>
        <v>57</v>
      </c>
      <c r="F19" s="18">
        <f>Q33</f>
        <v>59</v>
      </c>
      <c r="G19" s="18">
        <f>L29</f>
        <v>45</v>
      </c>
      <c r="J19" s="30" t="s">
        <v>63</v>
      </c>
      <c r="K19" s="31">
        <v>1000</v>
      </c>
      <c r="L19" s="31">
        <v>1</v>
      </c>
      <c r="M19" s="32">
        <v>0</v>
      </c>
      <c r="O19" s="30" t="s">
        <v>60</v>
      </c>
      <c r="P19" s="31">
        <v>3000</v>
      </c>
      <c r="Q19" s="31">
        <v>1</v>
      </c>
      <c r="R19" s="32">
        <v>0</v>
      </c>
      <c r="T19" s="30" t="s">
        <v>66</v>
      </c>
      <c r="U19" s="31">
        <v>1297.1470999999999</v>
      </c>
      <c r="V19" s="31">
        <v>74</v>
      </c>
      <c r="W19" s="32">
        <v>575.60392000000002</v>
      </c>
    </row>
    <row r="20" spans="1:23" ht="15" customHeight="1">
      <c r="A20" s="1" t="s">
        <v>26</v>
      </c>
      <c r="B20" s="16">
        <f>V14</f>
        <v>3</v>
      </c>
      <c r="C20" s="16">
        <f>Q17</f>
        <v>4</v>
      </c>
      <c r="D20" s="16">
        <f>L15</f>
        <v>3</v>
      </c>
      <c r="E20" s="17">
        <f>V28</f>
        <v>4</v>
      </c>
      <c r="F20" s="18">
        <f>Q34</f>
        <v>9</v>
      </c>
      <c r="G20" s="18">
        <f>L30</f>
        <v>9</v>
      </c>
      <c r="J20" s="30" t="s">
        <v>66</v>
      </c>
      <c r="K20" s="31">
        <v>1131.0978</v>
      </c>
      <c r="L20" s="31">
        <v>85</v>
      </c>
      <c r="M20" s="32">
        <v>533.59893999999997</v>
      </c>
      <c r="O20" s="30" t="s">
        <v>62</v>
      </c>
      <c r="P20" s="31">
        <v>1195.0391999999999</v>
      </c>
      <c r="Q20" s="31">
        <v>23</v>
      </c>
      <c r="R20" s="32">
        <v>651.78534000000002</v>
      </c>
      <c r="T20" s="30" t="s">
        <v>67</v>
      </c>
      <c r="U20" s="31">
        <v>1678.3321000000001</v>
      </c>
      <c r="V20" s="31">
        <v>13</v>
      </c>
      <c r="W20" s="32">
        <v>702.10547999999994</v>
      </c>
    </row>
    <row r="21" spans="1:23" ht="15" customHeight="1">
      <c r="A21" s="1" t="s">
        <v>27</v>
      </c>
      <c r="B21" s="16">
        <f>V15</f>
        <v>2</v>
      </c>
      <c r="C21" s="16">
        <f>Q18</f>
        <v>3</v>
      </c>
      <c r="D21" s="16">
        <f>L16</f>
        <v>1</v>
      </c>
      <c r="E21" s="17">
        <f>V29</f>
        <v>1</v>
      </c>
      <c r="F21" s="18">
        <f>Q35</f>
        <v>6</v>
      </c>
      <c r="G21" s="18">
        <f>L31</f>
        <v>7</v>
      </c>
      <c r="J21" s="30" t="s">
        <v>67</v>
      </c>
      <c r="K21" s="31">
        <v>1006.9897</v>
      </c>
      <c r="L21" s="31">
        <v>11</v>
      </c>
      <c r="M21" s="32">
        <v>367.59485999999998</v>
      </c>
      <c r="O21" s="30" t="s">
        <v>63</v>
      </c>
      <c r="P21" s="31">
        <v>1268.8213000000001</v>
      </c>
      <c r="Q21" s="31">
        <v>3</v>
      </c>
      <c r="R21" s="32">
        <v>366.58208000000002</v>
      </c>
      <c r="T21" s="30" t="s">
        <v>68</v>
      </c>
      <c r="U21" s="31">
        <v>1427.1866</v>
      </c>
      <c r="V21" s="31">
        <v>18</v>
      </c>
      <c r="W21" s="32">
        <v>523.91385000000002</v>
      </c>
    </row>
    <row r="22" spans="1:23" ht="15" customHeight="1">
      <c r="A22" s="1" t="s">
        <v>28</v>
      </c>
      <c r="B22" s="16"/>
      <c r="C22" s="16">
        <f>Q19</f>
        <v>1</v>
      </c>
      <c r="D22" s="16">
        <f>L17</f>
        <v>1</v>
      </c>
      <c r="E22" s="17">
        <f>V30</f>
        <v>2</v>
      </c>
      <c r="F22" s="18">
        <f>Q36</f>
        <v>3</v>
      </c>
      <c r="G22" s="18">
        <f>L32</f>
        <v>9</v>
      </c>
      <c r="J22" s="30" t="s">
        <v>68</v>
      </c>
      <c r="K22" s="31">
        <v>1161.7898</v>
      </c>
      <c r="L22" s="31">
        <v>14</v>
      </c>
      <c r="M22" s="32">
        <v>375.4348</v>
      </c>
      <c r="O22" s="30" t="s">
        <v>64</v>
      </c>
      <c r="P22" s="31">
        <v>1100</v>
      </c>
      <c r="Q22" s="31">
        <v>1</v>
      </c>
      <c r="R22" s="32">
        <v>194.36506</v>
      </c>
      <c r="T22" s="30" t="s">
        <v>69</v>
      </c>
      <c r="U22" s="31">
        <v>1048.866</v>
      </c>
      <c r="V22" s="31">
        <v>5</v>
      </c>
      <c r="W22" s="32">
        <v>496.77368999999999</v>
      </c>
    </row>
    <row r="23" spans="1:23" ht="15" customHeight="1">
      <c r="A23" s="1" t="s">
        <v>29</v>
      </c>
      <c r="B23" s="16">
        <f>V16</f>
        <v>1</v>
      </c>
      <c r="C23" s="16"/>
      <c r="D23" s="16"/>
      <c r="E23" s="17"/>
      <c r="F23" s="18"/>
      <c r="G23" s="18">
        <f>L33</f>
        <v>1</v>
      </c>
      <c r="J23" s="30" t="s">
        <v>69</v>
      </c>
      <c r="K23" s="31">
        <v>1346.9387999999999</v>
      </c>
      <c r="L23" s="31">
        <v>6</v>
      </c>
      <c r="M23" s="32">
        <v>742.75806</v>
      </c>
      <c r="O23" s="30" t="s">
        <v>66</v>
      </c>
      <c r="P23" s="31">
        <v>1399.1286</v>
      </c>
      <c r="Q23" s="31">
        <v>102</v>
      </c>
      <c r="R23" s="32">
        <v>633.83187999999996</v>
      </c>
      <c r="T23" s="30" t="s">
        <v>71</v>
      </c>
      <c r="U23" s="31">
        <v>1614.8773000000001</v>
      </c>
      <c r="V23" s="31">
        <v>44</v>
      </c>
      <c r="W23" s="32">
        <v>754.48258999999996</v>
      </c>
    </row>
    <row r="24" spans="1:23" ht="15" customHeight="1">
      <c r="B24" s="38">
        <f>SUM(B4:B23)</f>
        <v>129</v>
      </c>
      <c r="C24" s="38">
        <f>SUM(C4:C23)</f>
        <v>221</v>
      </c>
      <c r="D24" s="38">
        <f>SUM(D4:D23)</f>
        <v>84</v>
      </c>
      <c r="E24" s="38">
        <f>SUM(E4:E23)</f>
        <v>260</v>
      </c>
      <c r="F24" s="38">
        <f>SUM(F4:F23)</f>
        <v>344</v>
      </c>
      <c r="G24" s="38">
        <f>SUM(G4:G23)</f>
        <v>282</v>
      </c>
      <c r="J24" s="30" t="s">
        <v>70</v>
      </c>
      <c r="K24" s="31">
        <v>800</v>
      </c>
      <c r="L24" s="31">
        <v>1</v>
      </c>
      <c r="M24" s="32">
        <v>0</v>
      </c>
      <c r="O24" s="30" t="s">
        <v>67</v>
      </c>
      <c r="P24" s="31">
        <v>1103.0201</v>
      </c>
      <c r="Q24" s="31">
        <v>24</v>
      </c>
      <c r="R24" s="32">
        <v>530.62030000000004</v>
      </c>
      <c r="T24" s="30" t="s">
        <v>72</v>
      </c>
      <c r="U24" s="31">
        <v>1065.3846000000001</v>
      </c>
      <c r="V24" s="31">
        <v>12</v>
      </c>
      <c r="W24" s="32">
        <v>1047.84689</v>
      </c>
    </row>
    <row r="25" spans="1:23" s="5" customFormat="1" ht="15" customHeight="1">
      <c r="A25" s="5" t="s">
        <v>30</v>
      </c>
      <c r="E25" s="38">
        <f>E24+B24</f>
        <v>389</v>
      </c>
      <c r="F25" s="38">
        <f>F24+C24</f>
        <v>565</v>
      </c>
      <c r="G25" s="38">
        <f>G24+D24</f>
        <v>366</v>
      </c>
      <c r="J25" s="30" t="s">
        <v>71</v>
      </c>
      <c r="K25" s="31">
        <v>1159.5017</v>
      </c>
      <c r="L25" s="31">
        <v>55</v>
      </c>
      <c r="M25" s="32">
        <v>445.63513</v>
      </c>
      <c r="O25" s="30" t="s">
        <v>68</v>
      </c>
      <c r="P25" s="31">
        <v>1424.1039000000001</v>
      </c>
      <c r="Q25" s="31">
        <v>42</v>
      </c>
      <c r="R25" s="32">
        <v>511.37536</v>
      </c>
      <c r="T25" s="30" t="s">
        <v>73</v>
      </c>
      <c r="U25" s="31">
        <v>1000</v>
      </c>
      <c r="V25" s="31">
        <v>1</v>
      </c>
      <c r="W25" s="32">
        <v>0</v>
      </c>
    </row>
    <row r="26" spans="1:23" ht="20.399999999999999">
      <c r="G26" s="38">
        <f>SUM(E25:G25)</f>
        <v>1320</v>
      </c>
      <c r="J26" s="30" t="s">
        <v>72</v>
      </c>
      <c r="K26" s="31">
        <v>1394.9222</v>
      </c>
      <c r="L26" s="31">
        <v>12</v>
      </c>
      <c r="M26" s="32">
        <v>641.45276999999999</v>
      </c>
      <c r="O26" s="30" t="s">
        <v>69</v>
      </c>
      <c r="P26" s="31">
        <v>1263.0435</v>
      </c>
      <c r="Q26" s="31">
        <v>5</v>
      </c>
      <c r="R26" s="32">
        <v>593.97843999999998</v>
      </c>
      <c r="T26" s="30" t="s">
        <v>74</v>
      </c>
      <c r="U26" s="31">
        <v>950</v>
      </c>
      <c r="V26" s="31">
        <v>1</v>
      </c>
      <c r="W26" s="32">
        <v>97.18253</v>
      </c>
    </row>
    <row r="27" spans="1:23" ht="20.399999999999999">
      <c r="J27" s="30" t="s">
        <v>73</v>
      </c>
      <c r="K27" s="31">
        <v>1066.6667</v>
      </c>
      <c r="L27" s="31">
        <v>2</v>
      </c>
      <c r="M27" s="32">
        <v>132.04506000000001</v>
      </c>
      <c r="O27" s="30" t="s">
        <v>70</v>
      </c>
      <c r="P27" s="31">
        <v>1200</v>
      </c>
      <c r="Q27" s="31">
        <v>1</v>
      </c>
      <c r="R27" s="32">
        <v>0</v>
      </c>
      <c r="T27" s="30" t="s">
        <v>76</v>
      </c>
      <c r="U27" s="31">
        <v>1785.6766</v>
      </c>
      <c r="V27" s="31">
        <v>57</v>
      </c>
      <c r="W27" s="32">
        <v>967.60108000000002</v>
      </c>
    </row>
    <row r="28" spans="1:23" ht="20.399999999999999">
      <c r="J28" s="30" t="s">
        <v>75</v>
      </c>
      <c r="K28" s="31">
        <v>1672.5888</v>
      </c>
      <c r="L28" s="31">
        <v>2</v>
      </c>
      <c r="M28" s="32">
        <v>338.76641000000001</v>
      </c>
      <c r="O28" s="30" t="s">
        <v>71</v>
      </c>
      <c r="P28" s="31">
        <v>1384.7177999999999</v>
      </c>
      <c r="Q28" s="31">
        <v>47</v>
      </c>
      <c r="R28" s="32">
        <v>631.09607000000005</v>
      </c>
      <c r="T28" s="30" t="s">
        <v>77</v>
      </c>
      <c r="U28" s="31">
        <v>1535.5889999999999</v>
      </c>
      <c r="V28" s="31">
        <v>4</v>
      </c>
      <c r="W28" s="32">
        <v>429.18074000000001</v>
      </c>
    </row>
    <row r="29" spans="1:23" ht="20.399999999999999">
      <c r="J29" s="30" t="s">
        <v>76</v>
      </c>
      <c r="K29" s="31">
        <v>1532.8244</v>
      </c>
      <c r="L29" s="31">
        <v>45</v>
      </c>
      <c r="M29" s="32">
        <v>626.50665000000004</v>
      </c>
      <c r="O29" s="30" t="s">
        <v>72</v>
      </c>
      <c r="P29" s="31">
        <v>1250.5976000000001</v>
      </c>
      <c r="Q29" s="31">
        <v>13</v>
      </c>
      <c r="R29" s="32">
        <v>456.42793</v>
      </c>
      <c r="T29" s="30" t="s">
        <v>78</v>
      </c>
      <c r="U29" s="31">
        <v>2000</v>
      </c>
      <c r="V29" s="31">
        <v>1</v>
      </c>
      <c r="W29" s="32">
        <v>0</v>
      </c>
    </row>
    <row r="30" spans="1:23" ht="20.399999999999999">
      <c r="J30" s="30" t="s">
        <v>77</v>
      </c>
      <c r="K30" s="31">
        <v>1293.6709000000001</v>
      </c>
      <c r="L30" s="31">
        <v>9</v>
      </c>
      <c r="M30" s="32">
        <v>537.24712</v>
      </c>
      <c r="O30" s="30" t="s">
        <v>73</v>
      </c>
      <c r="P30" s="31">
        <v>1306.3063</v>
      </c>
      <c r="Q30" s="31">
        <v>3</v>
      </c>
      <c r="R30" s="32">
        <v>480.32873999999998</v>
      </c>
      <c r="T30" s="30" t="s">
        <v>79</v>
      </c>
      <c r="U30" s="31">
        <v>2172.5888</v>
      </c>
      <c r="V30" s="31">
        <v>2</v>
      </c>
      <c r="W30" s="32">
        <v>338.76641000000001</v>
      </c>
    </row>
    <row r="31" spans="1:23" ht="21" thickBot="1">
      <c r="J31" s="30" t="s">
        <v>78</v>
      </c>
      <c r="K31" s="31">
        <v>1894.8949</v>
      </c>
      <c r="L31" s="31">
        <v>7</v>
      </c>
      <c r="M31" s="32">
        <v>905.50207</v>
      </c>
      <c r="O31" s="30" t="s">
        <v>74</v>
      </c>
      <c r="P31" s="31">
        <v>1345.1777</v>
      </c>
      <c r="Q31" s="31">
        <v>2</v>
      </c>
      <c r="R31" s="32">
        <v>677.53281000000004</v>
      </c>
      <c r="T31" s="33" t="s">
        <v>42</v>
      </c>
      <c r="U31" s="34">
        <v>1494.3244</v>
      </c>
      <c r="V31" s="34">
        <v>391</v>
      </c>
      <c r="W31" s="35">
        <v>1020.8675500000001</v>
      </c>
    </row>
    <row r="32" spans="1:23" ht="21" thickTop="1">
      <c r="J32" s="30" t="s">
        <v>79</v>
      </c>
      <c r="K32" s="31">
        <v>1450.3946000000001</v>
      </c>
      <c r="L32" s="31">
        <v>9</v>
      </c>
      <c r="M32" s="32">
        <v>499.90769</v>
      </c>
      <c r="O32" s="30" t="s">
        <v>75</v>
      </c>
      <c r="P32" s="31">
        <v>2000</v>
      </c>
      <c r="Q32" s="31">
        <v>1</v>
      </c>
      <c r="R32" s="32">
        <v>0</v>
      </c>
    </row>
    <row r="33" spans="10:18" ht="20.399999999999999">
      <c r="J33" s="30" t="s">
        <v>80</v>
      </c>
      <c r="K33" s="31">
        <v>3000</v>
      </c>
      <c r="L33" s="31">
        <v>1</v>
      </c>
      <c r="M33" s="32">
        <v>0</v>
      </c>
      <c r="O33" s="30" t="s">
        <v>76</v>
      </c>
      <c r="P33" s="31">
        <v>1776.2474</v>
      </c>
      <c r="Q33" s="31">
        <v>59</v>
      </c>
      <c r="R33" s="32">
        <v>1486.7120299999999</v>
      </c>
    </row>
    <row r="34" spans="10:18" ht="21" thickBot="1">
      <c r="J34" s="33" t="s">
        <v>42</v>
      </c>
      <c r="K34" s="34">
        <v>1298.1166000000001</v>
      </c>
      <c r="L34" s="34">
        <v>367</v>
      </c>
      <c r="M34" s="35">
        <v>654.11527999999998</v>
      </c>
      <c r="O34" s="30" t="s">
        <v>77</v>
      </c>
      <c r="P34" s="31">
        <v>1488.655</v>
      </c>
      <c r="Q34" s="31">
        <v>9</v>
      </c>
      <c r="R34" s="32">
        <v>1169.38879</v>
      </c>
    </row>
    <row r="35" spans="10:18" ht="21" thickTop="1">
      <c r="O35" s="30" t="s">
        <v>78</v>
      </c>
      <c r="P35" s="31">
        <v>2288.9256</v>
      </c>
      <c r="Q35" s="31">
        <v>6</v>
      </c>
      <c r="R35" s="32">
        <v>1182.69352</v>
      </c>
    </row>
    <row r="36" spans="10:18" ht="20.399999999999999">
      <c r="O36" s="30" t="s">
        <v>79</v>
      </c>
      <c r="P36" s="31">
        <v>1489.8989999999999</v>
      </c>
      <c r="Q36" s="31">
        <v>3</v>
      </c>
      <c r="R36" s="32">
        <v>1570.6213</v>
      </c>
    </row>
    <row r="37" spans="10:18" ht="15" thickBot="1">
      <c r="O37" s="33" t="s">
        <v>42</v>
      </c>
      <c r="P37" s="34">
        <v>1467.8658</v>
      </c>
      <c r="Q37" s="34">
        <v>563</v>
      </c>
      <c r="R37" s="35">
        <v>790.19152999999994</v>
      </c>
    </row>
    <row r="38" spans="10:18" ht="15" thickTop="1"/>
  </sheetData>
  <mergeCells count="10">
    <mergeCell ref="O1:R1"/>
    <mergeCell ref="O2:R2"/>
    <mergeCell ref="T1:W1"/>
    <mergeCell ref="T2:W2"/>
    <mergeCell ref="A1:A3"/>
    <mergeCell ref="B1:G1"/>
    <mergeCell ref="B2:D2"/>
    <mergeCell ref="E2:G2"/>
    <mergeCell ref="J1:M1"/>
    <mergeCell ref="J2:M2"/>
  </mergeCells>
  <pageMargins left="0.7" right="0.7" top="0.75" bottom="0.75" header="0.3" footer="0.3"/>
  <pageSetup paperSize="9" orientation="portrait" horizontalDpi="4294967294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workbookViewId="0">
      <selection activeCell="C11" sqref="C11"/>
    </sheetView>
  </sheetViews>
  <sheetFormatPr defaultRowHeight="14.4"/>
  <cols>
    <col min="1" max="1" width="40.77734375" style="4" customWidth="1"/>
    <col min="2" max="7" width="12.77734375" style="1" customWidth="1"/>
    <col min="8" max="9" width="8.88671875" style="4"/>
    <col min="10" max="10" width="32.77734375" style="4" customWidth="1"/>
    <col min="11" max="14" width="8.88671875" style="4"/>
    <col min="15" max="15" width="32.77734375" style="4" customWidth="1"/>
    <col min="16" max="19" width="8.88671875" style="4"/>
    <col min="20" max="20" width="32.77734375" style="4" customWidth="1"/>
    <col min="21" max="16384" width="8.88671875" style="4"/>
  </cols>
  <sheetData>
    <row r="1" spans="1:23">
      <c r="A1" s="19" t="s">
        <v>85</v>
      </c>
      <c r="B1" s="21" t="s">
        <v>10</v>
      </c>
      <c r="C1" s="22"/>
      <c r="D1" s="22"/>
      <c r="E1" s="22"/>
      <c r="F1" s="22"/>
      <c r="G1" s="22"/>
      <c r="J1" s="36" t="s">
        <v>84</v>
      </c>
      <c r="K1" s="36"/>
      <c r="L1" s="36"/>
      <c r="M1" s="36"/>
      <c r="O1" s="36" t="s">
        <v>83</v>
      </c>
      <c r="P1" s="36"/>
      <c r="Q1" s="36"/>
      <c r="R1" s="36"/>
      <c r="T1" s="36" t="s">
        <v>82</v>
      </c>
      <c r="U1" s="36"/>
      <c r="V1" s="36"/>
      <c r="W1" s="36"/>
    </row>
    <row r="2" spans="1:23" ht="15" customHeight="1" thickBot="1">
      <c r="A2" s="20"/>
      <c r="B2" s="23" t="s">
        <v>31</v>
      </c>
      <c r="C2" s="24"/>
      <c r="D2" s="24"/>
      <c r="E2" s="23" t="s">
        <v>32</v>
      </c>
      <c r="F2" s="24"/>
      <c r="G2" s="24"/>
      <c r="J2" s="37" t="s">
        <v>43</v>
      </c>
      <c r="K2" s="37"/>
      <c r="L2" s="37"/>
      <c r="M2" s="37"/>
      <c r="O2" s="37" t="s">
        <v>43</v>
      </c>
      <c r="P2" s="37"/>
      <c r="Q2" s="37"/>
      <c r="R2" s="37"/>
      <c r="T2" s="37" t="s">
        <v>43</v>
      </c>
      <c r="U2" s="37"/>
      <c r="V2" s="37"/>
      <c r="W2" s="37"/>
    </row>
    <row r="3" spans="1:23" ht="21.6" thickTop="1" thickBot="1">
      <c r="A3" s="20"/>
      <c r="B3" s="2" t="s">
        <v>0</v>
      </c>
      <c r="C3" s="2" t="s">
        <v>3</v>
      </c>
      <c r="D3" s="2" t="s">
        <v>2</v>
      </c>
      <c r="E3" s="2" t="s">
        <v>0</v>
      </c>
      <c r="F3" s="2" t="s">
        <v>3</v>
      </c>
      <c r="G3" s="2" t="s">
        <v>2</v>
      </c>
      <c r="J3" s="27" t="s">
        <v>44</v>
      </c>
      <c r="K3" s="28" t="s">
        <v>39</v>
      </c>
      <c r="L3" s="28" t="s">
        <v>40</v>
      </c>
      <c r="M3" s="29" t="s">
        <v>41</v>
      </c>
      <c r="O3" s="27" t="s">
        <v>44</v>
      </c>
      <c r="P3" s="28" t="s">
        <v>39</v>
      </c>
      <c r="Q3" s="28" t="s">
        <v>40</v>
      </c>
      <c r="R3" s="29" t="s">
        <v>81</v>
      </c>
      <c r="T3" s="27" t="s">
        <v>44</v>
      </c>
      <c r="U3" s="28" t="s">
        <v>39</v>
      </c>
      <c r="V3" s="28" t="s">
        <v>40</v>
      </c>
      <c r="W3" s="29" t="s">
        <v>81</v>
      </c>
    </row>
    <row r="4" spans="1:23" ht="15" customHeight="1" thickTop="1">
      <c r="A4" s="1" t="s">
        <v>1</v>
      </c>
      <c r="B4" s="45">
        <f>U4</f>
        <v>1551.0642</v>
      </c>
      <c r="C4" s="16">
        <f>P4</f>
        <v>1084.0544</v>
      </c>
      <c r="D4" s="16">
        <f>K4</f>
        <v>956.3623</v>
      </c>
      <c r="E4" s="17">
        <f>U17</f>
        <v>1064.1862000000001</v>
      </c>
      <c r="F4" s="18">
        <f>P20</f>
        <v>1195.0391999999999</v>
      </c>
      <c r="G4" s="18">
        <f>K18</f>
        <v>922.82960000000003</v>
      </c>
      <c r="J4" s="30" t="s">
        <v>45</v>
      </c>
      <c r="K4" s="31">
        <v>956.3623</v>
      </c>
      <c r="L4" s="31">
        <v>13</v>
      </c>
      <c r="M4" s="32">
        <v>472.46678000000003</v>
      </c>
      <c r="O4" s="30" t="s">
        <v>45</v>
      </c>
      <c r="P4" s="31">
        <v>1084.0544</v>
      </c>
      <c r="Q4" s="31">
        <v>22</v>
      </c>
      <c r="R4" s="32">
        <v>577.65643</v>
      </c>
      <c r="T4" s="30" t="s">
        <v>45</v>
      </c>
      <c r="U4" s="31">
        <v>1551.0642</v>
      </c>
      <c r="V4" s="31">
        <v>29</v>
      </c>
      <c r="W4" s="32">
        <v>2788.3226199999999</v>
      </c>
    </row>
    <row r="5" spans="1:23" ht="15" customHeight="1">
      <c r="A5" s="1" t="s">
        <v>11</v>
      </c>
      <c r="B5" s="16">
        <f>U5</f>
        <v>1750</v>
      </c>
      <c r="C5" s="16">
        <f>P5</f>
        <v>1400</v>
      </c>
      <c r="D5" s="16">
        <f t="shared" ref="D5:D23" si="0">K5</f>
        <v>1167.9012</v>
      </c>
      <c r="E5" s="17"/>
      <c r="F5" s="18">
        <f>P21</f>
        <v>1268.8213000000001</v>
      </c>
      <c r="G5" s="18">
        <f>K19</f>
        <v>1000</v>
      </c>
      <c r="J5" s="30" t="s">
        <v>46</v>
      </c>
      <c r="K5" s="31">
        <v>1167.9012</v>
      </c>
      <c r="L5" s="31">
        <v>4</v>
      </c>
      <c r="M5" s="32">
        <v>430.71695999999997</v>
      </c>
      <c r="O5" s="30" t="s">
        <v>46</v>
      </c>
      <c r="P5" s="31">
        <v>1400</v>
      </c>
      <c r="Q5" s="31">
        <v>1</v>
      </c>
      <c r="R5" s="32">
        <v>0</v>
      </c>
      <c r="T5" s="30" t="s">
        <v>46</v>
      </c>
      <c r="U5" s="31">
        <v>1750</v>
      </c>
      <c r="V5" s="31">
        <v>1</v>
      </c>
      <c r="W5" s="32">
        <v>1457.7379699999999</v>
      </c>
    </row>
    <row r="6" spans="1:23" ht="15" customHeight="1">
      <c r="A6" s="1" t="s">
        <v>12</v>
      </c>
      <c r="B6" s="16"/>
      <c r="C6" s="16">
        <f>P6</f>
        <v>2150</v>
      </c>
      <c r="D6" s="16"/>
      <c r="E6" s="17"/>
      <c r="F6" s="18">
        <f>P22</f>
        <v>1100</v>
      </c>
      <c r="G6" s="18"/>
      <c r="J6" s="30" t="s">
        <v>48</v>
      </c>
      <c r="K6" s="31">
        <v>1239.7373</v>
      </c>
      <c r="L6" s="31">
        <v>12</v>
      </c>
      <c r="M6" s="32">
        <v>470.29538000000002</v>
      </c>
      <c r="O6" s="30" t="s">
        <v>47</v>
      </c>
      <c r="P6" s="31">
        <v>2150</v>
      </c>
      <c r="Q6" s="31">
        <v>1</v>
      </c>
      <c r="R6" s="32">
        <v>291.54759000000001</v>
      </c>
      <c r="T6" s="30" t="s">
        <v>48</v>
      </c>
      <c r="U6" s="31">
        <v>1540.8516999999999</v>
      </c>
      <c r="V6" s="31">
        <v>25</v>
      </c>
      <c r="W6" s="32">
        <v>423.61905000000002</v>
      </c>
    </row>
    <row r="7" spans="1:23" ht="15" customHeight="1">
      <c r="A7" s="1" t="s">
        <v>13</v>
      </c>
      <c r="B7" s="16"/>
      <c r="C7" s="16"/>
      <c r="D7" s="16"/>
      <c r="E7" s="17">
        <f>U18</f>
        <v>1000</v>
      </c>
      <c r="F7" s="18"/>
      <c r="G7" s="18"/>
      <c r="J7" s="30" t="s">
        <v>49</v>
      </c>
      <c r="K7" s="31">
        <v>1259.289</v>
      </c>
      <c r="L7" s="31">
        <v>9</v>
      </c>
      <c r="M7" s="32">
        <v>626.86483999999996</v>
      </c>
      <c r="O7" s="30" t="s">
        <v>48</v>
      </c>
      <c r="P7" s="31">
        <v>1250.8534</v>
      </c>
      <c r="Q7" s="31">
        <v>40</v>
      </c>
      <c r="R7" s="32">
        <v>572.93197999999995</v>
      </c>
      <c r="T7" s="30" t="s">
        <v>49</v>
      </c>
      <c r="U7" s="31">
        <v>1138.0315000000001</v>
      </c>
      <c r="V7" s="31">
        <v>13</v>
      </c>
      <c r="W7" s="32">
        <v>588.64837</v>
      </c>
    </row>
    <row r="8" spans="1:23" ht="15" customHeight="1">
      <c r="A8" s="1" t="s">
        <v>14</v>
      </c>
      <c r="B8" s="16"/>
      <c r="C8" s="16"/>
      <c r="D8" s="16"/>
      <c r="E8" s="17"/>
      <c r="F8" s="18"/>
      <c r="G8" s="18"/>
      <c r="J8" s="30" t="s">
        <v>50</v>
      </c>
      <c r="K8" s="31">
        <v>2228.2995000000001</v>
      </c>
      <c r="L8" s="31">
        <v>8</v>
      </c>
      <c r="M8" s="32">
        <v>1303.56116</v>
      </c>
      <c r="O8" s="30" t="s">
        <v>49</v>
      </c>
      <c r="P8" s="31">
        <v>1275.6467</v>
      </c>
      <c r="Q8" s="31">
        <v>27</v>
      </c>
      <c r="R8" s="32">
        <v>566.06012999999996</v>
      </c>
      <c r="T8" s="30" t="s">
        <v>50</v>
      </c>
      <c r="U8" s="31">
        <v>1319.7945999999999</v>
      </c>
      <c r="V8" s="31">
        <v>11</v>
      </c>
      <c r="W8" s="32">
        <v>319.62959999999998</v>
      </c>
    </row>
    <row r="9" spans="1:23" ht="15" customHeight="1">
      <c r="A9" s="1" t="s">
        <v>15</v>
      </c>
      <c r="B9" s="16">
        <f>U6</f>
        <v>1540.8516999999999</v>
      </c>
      <c r="C9" s="16">
        <f>P7</f>
        <v>1250.8534</v>
      </c>
      <c r="D9" s="16">
        <f>K6</f>
        <v>1239.7373</v>
      </c>
      <c r="E9" s="42">
        <f>U19</f>
        <v>1297.1470999999999</v>
      </c>
      <c r="F9" s="46">
        <f>P23</f>
        <v>1399.1286</v>
      </c>
      <c r="G9" s="18">
        <f>K20</f>
        <v>1131.0978</v>
      </c>
      <c r="J9" s="30" t="s">
        <v>51</v>
      </c>
      <c r="K9" s="31">
        <v>1300</v>
      </c>
      <c r="L9" s="31">
        <v>3</v>
      </c>
      <c r="M9" s="32">
        <v>435.62304999999998</v>
      </c>
      <c r="O9" s="30" t="s">
        <v>50</v>
      </c>
      <c r="P9" s="31">
        <v>1654.0096000000001</v>
      </c>
      <c r="Q9" s="31">
        <v>42</v>
      </c>
      <c r="R9" s="32">
        <v>571.39004999999997</v>
      </c>
      <c r="T9" s="30" t="s">
        <v>51</v>
      </c>
      <c r="U9" s="31">
        <v>2134.9056999999998</v>
      </c>
      <c r="V9" s="31">
        <v>5</v>
      </c>
      <c r="W9" s="32">
        <v>607.32781999999997</v>
      </c>
    </row>
    <row r="10" spans="1:23" ht="15" customHeight="1">
      <c r="A10" s="1" t="s">
        <v>16</v>
      </c>
      <c r="B10" s="16">
        <f>U7</f>
        <v>1138.0315000000001</v>
      </c>
      <c r="C10" s="16">
        <f>P8</f>
        <v>1275.6467</v>
      </c>
      <c r="D10" s="16">
        <f t="shared" ref="D10:D23" si="1">K7</f>
        <v>1259.289</v>
      </c>
      <c r="E10" s="17">
        <f>U20</f>
        <v>1678.3321000000001</v>
      </c>
      <c r="F10" s="18">
        <f>P24</f>
        <v>1103.0201</v>
      </c>
      <c r="G10" s="18">
        <f t="shared" ref="G10:G23" si="2">K21</f>
        <v>1006.9897</v>
      </c>
      <c r="J10" s="30" t="s">
        <v>52</v>
      </c>
      <c r="K10" s="31">
        <v>2000</v>
      </c>
      <c r="L10" s="31">
        <v>1</v>
      </c>
      <c r="M10" s="32">
        <v>0</v>
      </c>
      <c r="O10" s="30" t="s">
        <v>51</v>
      </c>
      <c r="P10" s="31">
        <v>1848.2234000000001</v>
      </c>
      <c r="Q10" s="31">
        <v>4</v>
      </c>
      <c r="R10" s="32">
        <v>210.95633000000001</v>
      </c>
      <c r="T10" s="30" t="s">
        <v>53</v>
      </c>
      <c r="U10" s="31">
        <v>1618.0684000000001</v>
      </c>
      <c r="V10" s="31">
        <v>18</v>
      </c>
      <c r="W10" s="32">
        <v>576.83744000000002</v>
      </c>
    </row>
    <row r="11" spans="1:23" ht="15" customHeight="1">
      <c r="A11" s="1" t="s">
        <v>17</v>
      </c>
      <c r="B11" s="16">
        <f>U8</f>
        <v>1319.7945999999999</v>
      </c>
      <c r="C11" s="43">
        <f>P9</f>
        <v>1654.0096000000001</v>
      </c>
      <c r="D11" s="16">
        <f t="shared" si="1"/>
        <v>2228.2995000000001</v>
      </c>
      <c r="E11" s="17">
        <f>U21</f>
        <v>1427.1866</v>
      </c>
      <c r="F11" s="18">
        <f>P25</f>
        <v>1424.1039000000001</v>
      </c>
      <c r="G11" s="18">
        <f t="shared" si="2"/>
        <v>1161.7898</v>
      </c>
      <c r="J11" s="30" t="s">
        <v>53</v>
      </c>
      <c r="K11" s="31">
        <v>1643.9421</v>
      </c>
      <c r="L11" s="31">
        <v>11</v>
      </c>
      <c r="M11" s="32">
        <v>908.77346</v>
      </c>
      <c r="O11" s="30" t="s">
        <v>52</v>
      </c>
      <c r="P11" s="31">
        <v>1500</v>
      </c>
      <c r="Q11" s="31">
        <v>1</v>
      </c>
      <c r="R11" s="32">
        <v>0</v>
      </c>
      <c r="T11" s="30" t="s">
        <v>54</v>
      </c>
      <c r="U11" s="31">
        <v>3000</v>
      </c>
      <c r="V11" s="31">
        <v>1</v>
      </c>
      <c r="W11" s="32">
        <v>0</v>
      </c>
    </row>
    <row r="12" spans="1:23" ht="15" customHeight="1">
      <c r="A12" s="1" t="s">
        <v>18</v>
      </c>
      <c r="B12" s="16">
        <f>U9</f>
        <v>2134.9056999999998</v>
      </c>
      <c r="C12" s="16">
        <f>P10</f>
        <v>1848.2234000000001</v>
      </c>
      <c r="D12" s="16">
        <f t="shared" si="1"/>
        <v>1300</v>
      </c>
      <c r="E12" s="17">
        <f>U22</f>
        <v>1048.866</v>
      </c>
      <c r="F12" s="18">
        <f>P26</f>
        <v>1263.0435</v>
      </c>
      <c r="G12" s="18">
        <f t="shared" si="2"/>
        <v>1346.9387999999999</v>
      </c>
      <c r="J12" s="30" t="s">
        <v>54</v>
      </c>
      <c r="K12" s="31">
        <v>1872.1153999999999</v>
      </c>
      <c r="L12" s="31">
        <v>5</v>
      </c>
      <c r="M12" s="32">
        <v>720.85542999999996</v>
      </c>
      <c r="O12" s="30" t="s">
        <v>53</v>
      </c>
      <c r="P12" s="31">
        <v>1673.1679999999999</v>
      </c>
      <c r="Q12" s="31">
        <v>36</v>
      </c>
      <c r="R12" s="32">
        <v>654.59079999999994</v>
      </c>
      <c r="T12" s="30" t="s">
        <v>55</v>
      </c>
      <c r="U12" s="31">
        <v>1399.1098</v>
      </c>
      <c r="V12" s="31">
        <v>3</v>
      </c>
      <c r="W12" s="32">
        <v>239.28280000000001</v>
      </c>
    </row>
    <row r="13" spans="1:23" ht="15" customHeight="1">
      <c r="A13" s="1" t="s">
        <v>19</v>
      </c>
      <c r="B13" s="16"/>
      <c r="C13" s="16">
        <f>P11</f>
        <v>1500</v>
      </c>
      <c r="D13" s="16">
        <f t="shared" si="1"/>
        <v>2000</v>
      </c>
      <c r="E13" s="17"/>
      <c r="F13" s="18">
        <f>P27</f>
        <v>1200</v>
      </c>
      <c r="G13" s="18">
        <f t="shared" si="2"/>
        <v>800</v>
      </c>
      <c r="J13" s="30" t="s">
        <v>55</v>
      </c>
      <c r="K13" s="31">
        <v>1668.3168000000001</v>
      </c>
      <c r="L13" s="31">
        <v>2</v>
      </c>
      <c r="M13" s="32">
        <v>332.50722999999999</v>
      </c>
      <c r="O13" s="30" t="s">
        <v>54</v>
      </c>
      <c r="P13" s="31">
        <v>1695.1569999999999</v>
      </c>
      <c r="Q13" s="31">
        <v>11</v>
      </c>
      <c r="R13" s="32">
        <v>935.76651000000004</v>
      </c>
      <c r="T13" s="30" t="s">
        <v>57</v>
      </c>
      <c r="U13" s="31">
        <v>1904.0787</v>
      </c>
      <c r="V13" s="31">
        <v>17</v>
      </c>
      <c r="W13" s="32">
        <v>651.34721999999999</v>
      </c>
    </row>
    <row r="14" spans="1:23" ht="15" customHeight="1">
      <c r="A14" s="1" t="s">
        <v>20</v>
      </c>
      <c r="B14" s="16">
        <f>U10</f>
        <v>1618.0684000000001</v>
      </c>
      <c r="C14" s="16">
        <f>P12</f>
        <v>1673.1679999999999</v>
      </c>
      <c r="D14" s="16">
        <f t="shared" si="1"/>
        <v>1643.9421</v>
      </c>
      <c r="E14" s="17">
        <f>U23</f>
        <v>1614.8773000000001</v>
      </c>
      <c r="F14" s="18">
        <f>P28</f>
        <v>1384.7177999999999</v>
      </c>
      <c r="G14" s="18">
        <f t="shared" si="2"/>
        <v>1159.5017</v>
      </c>
      <c r="J14" s="30" t="s">
        <v>57</v>
      </c>
      <c r="K14" s="31">
        <v>1292.0592999999999</v>
      </c>
      <c r="L14" s="31">
        <v>11</v>
      </c>
      <c r="M14" s="32">
        <v>375.48915</v>
      </c>
      <c r="O14" s="30" t="s">
        <v>55</v>
      </c>
      <c r="P14" s="31">
        <v>1845</v>
      </c>
      <c r="Q14" s="31">
        <v>2</v>
      </c>
      <c r="R14" s="32">
        <v>1207.0418400000001</v>
      </c>
      <c r="T14" s="30" t="s">
        <v>58</v>
      </c>
      <c r="U14" s="31">
        <v>1000</v>
      </c>
      <c r="V14" s="31">
        <v>3</v>
      </c>
      <c r="W14" s="32">
        <v>0</v>
      </c>
    </row>
    <row r="15" spans="1:23" ht="15" customHeight="1">
      <c r="A15" s="1" t="s">
        <v>21</v>
      </c>
      <c r="B15" s="16">
        <f>U11</f>
        <v>3000</v>
      </c>
      <c r="C15" s="16">
        <f>P13</f>
        <v>1695.1569999999999</v>
      </c>
      <c r="D15" s="16">
        <f t="shared" si="1"/>
        <v>1872.1153999999999</v>
      </c>
      <c r="E15" s="17">
        <f>U24</f>
        <v>1065.3846000000001</v>
      </c>
      <c r="F15" s="18">
        <f>P29</f>
        <v>1250.5976000000001</v>
      </c>
      <c r="G15" s="18">
        <f t="shared" si="2"/>
        <v>1394.9222</v>
      </c>
      <c r="J15" s="30" t="s">
        <v>58</v>
      </c>
      <c r="K15" s="31">
        <v>3374.6224000000002</v>
      </c>
      <c r="L15" s="31">
        <v>3</v>
      </c>
      <c r="M15" s="32">
        <v>1570.2135800000001</v>
      </c>
      <c r="O15" s="30" t="s">
        <v>56</v>
      </c>
      <c r="P15" s="31">
        <v>1552.6315999999999</v>
      </c>
      <c r="Q15" s="31">
        <v>2</v>
      </c>
      <c r="R15" s="32">
        <v>850.10121000000004</v>
      </c>
      <c r="T15" s="30" t="s">
        <v>59</v>
      </c>
      <c r="U15" s="31">
        <v>919.54309999999998</v>
      </c>
      <c r="V15" s="31">
        <v>2</v>
      </c>
      <c r="W15" s="32">
        <v>1117.92914</v>
      </c>
    </row>
    <row r="16" spans="1:23" ht="15" customHeight="1">
      <c r="A16" s="1" t="s">
        <v>22</v>
      </c>
      <c r="B16" s="16">
        <f>U12</f>
        <v>1399.1098</v>
      </c>
      <c r="C16" s="16">
        <f>P14</f>
        <v>1845</v>
      </c>
      <c r="D16" s="16">
        <f t="shared" si="1"/>
        <v>1668.3168000000001</v>
      </c>
      <c r="E16" s="17">
        <f>U25</f>
        <v>1000</v>
      </c>
      <c r="F16" s="18">
        <f>P30</f>
        <v>1306.3063</v>
      </c>
      <c r="G16" s="18">
        <f t="shared" si="2"/>
        <v>1066.6667</v>
      </c>
      <c r="J16" s="30" t="s">
        <v>59</v>
      </c>
      <c r="K16" s="31">
        <v>1500</v>
      </c>
      <c r="L16" s="31">
        <v>1</v>
      </c>
      <c r="M16" s="32">
        <v>0</v>
      </c>
      <c r="O16" s="30" t="s">
        <v>57</v>
      </c>
      <c r="P16" s="31">
        <v>1822.0954999999999</v>
      </c>
      <c r="Q16" s="31">
        <v>24</v>
      </c>
      <c r="R16" s="32">
        <v>564.68813999999998</v>
      </c>
      <c r="T16" s="30" t="s">
        <v>61</v>
      </c>
      <c r="U16" s="31">
        <v>3250</v>
      </c>
      <c r="V16" s="31">
        <v>1</v>
      </c>
      <c r="W16" s="32">
        <v>1523.2572</v>
      </c>
    </row>
    <row r="17" spans="1:23" ht="15" customHeight="1">
      <c r="A17" s="1" t="s">
        <v>23</v>
      </c>
      <c r="B17" s="16"/>
      <c r="C17" s="16">
        <f>P15</f>
        <v>1552.6315999999999</v>
      </c>
      <c r="D17" s="16"/>
      <c r="E17" s="17">
        <f>U26</f>
        <v>950</v>
      </c>
      <c r="F17" s="18">
        <f>P31</f>
        <v>1345.1777</v>
      </c>
      <c r="G17" s="18"/>
      <c r="J17" s="30" t="s">
        <v>60</v>
      </c>
      <c r="K17" s="31">
        <v>1500</v>
      </c>
      <c r="L17" s="31">
        <v>1</v>
      </c>
      <c r="M17" s="32">
        <v>0</v>
      </c>
      <c r="O17" s="30" t="s">
        <v>58</v>
      </c>
      <c r="P17" s="31">
        <v>1821.6215999999999</v>
      </c>
      <c r="Q17" s="31">
        <v>4</v>
      </c>
      <c r="R17" s="32">
        <v>694.49428999999998</v>
      </c>
      <c r="T17" s="30" t="s">
        <v>62</v>
      </c>
      <c r="U17" s="31">
        <v>1064.1862000000001</v>
      </c>
      <c r="V17" s="31">
        <v>27</v>
      </c>
      <c r="W17" s="32">
        <v>429.0582</v>
      </c>
    </row>
    <row r="18" spans="1:23" ht="15" customHeight="1">
      <c r="A18" s="1" t="s">
        <v>24</v>
      </c>
      <c r="B18" s="16"/>
      <c r="C18" s="16"/>
      <c r="D18" s="16"/>
      <c r="E18" s="17"/>
      <c r="F18" s="18">
        <f>P32</f>
        <v>2000</v>
      </c>
      <c r="G18" s="18">
        <f>K28</f>
        <v>1672.5888</v>
      </c>
      <c r="J18" s="30" t="s">
        <v>62</v>
      </c>
      <c r="K18" s="31">
        <v>922.82960000000003</v>
      </c>
      <c r="L18" s="31">
        <v>22</v>
      </c>
      <c r="M18" s="32">
        <v>423.03404999999998</v>
      </c>
      <c r="O18" s="30" t="s">
        <v>59</v>
      </c>
      <c r="P18" s="31">
        <v>1371.6981000000001</v>
      </c>
      <c r="Q18" s="31">
        <v>3</v>
      </c>
      <c r="R18" s="32">
        <v>699.08050000000003</v>
      </c>
      <c r="T18" s="30" t="s">
        <v>65</v>
      </c>
      <c r="U18" s="31">
        <v>1000</v>
      </c>
      <c r="V18" s="31">
        <v>1</v>
      </c>
      <c r="W18" s="32">
        <v>0</v>
      </c>
    </row>
    <row r="19" spans="1:23" ht="15" customHeight="1">
      <c r="A19" s="1" t="s">
        <v>25</v>
      </c>
      <c r="B19" s="16">
        <f>U13</f>
        <v>1904.0787</v>
      </c>
      <c r="C19" s="16">
        <f>P16</f>
        <v>1822.0954999999999</v>
      </c>
      <c r="D19" s="16">
        <f>K14</f>
        <v>1292.0592999999999</v>
      </c>
      <c r="E19" s="17">
        <f>U27</f>
        <v>1785.6766</v>
      </c>
      <c r="F19" s="18">
        <f>P33</f>
        <v>1776.2474</v>
      </c>
      <c r="G19" s="18">
        <f t="shared" ref="G19:G23" si="3">K29</f>
        <v>1532.8244</v>
      </c>
      <c r="J19" s="30" t="s">
        <v>63</v>
      </c>
      <c r="K19" s="31">
        <v>1000</v>
      </c>
      <c r="L19" s="31">
        <v>1</v>
      </c>
      <c r="M19" s="32">
        <v>0</v>
      </c>
      <c r="O19" s="30" t="s">
        <v>60</v>
      </c>
      <c r="P19" s="31">
        <v>3000</v>
      </c>
      <c r="Q19" s="31">
        <v>1</v>
      </c>
      <c r="R19" s="32">
        <v>0</v>
      </c>
      <c r="T19" s="30" t="s">
        <v>66</v>
      </c>
      <c r="U19" s="31">
        <v>1297.1470999999999</v>
      </c>
      <c r="V19" s="31">
        <v>74</v>
      </c>
      <c r="W19" s="32">
        <v>575.60392000000002</v>
      </c>
    </row>
    <row r="20" spans="1:23" ht="15" customHeight="1">
      <c r="A20" s="1" t="s">
        <v>26</v>
      </c>
      <c r="B20" s="16">
        <f>U14</f>
        <v>1000</v>
      </c>
      <c r="C20" s="16">
        <f>P17</f>
        <v>1821.6215999999999</v>
      </c>
      <c r="D20" s="16">
        <f t="shared" ref="D20:D23" si="4">K15</f>
        <v>3374.6224000000002</v>
      </c>
      <c r="E20" s="17">
        <f>U28</f>
        <v>1535.5889999999999</v>
      </c>
      <c r="F20" s="18">
        <f>P34</f>
        <v>1488.655</v>
      </c>
      <c r="G20" s="18">
        <f t="shared" si="3"/>
        <v>1293.6709000000001</v>
      </c>
      <c r="J20" s="30" t="s">
        <v>66</v>
      </c>
      <c r="K20" s="31">
        <v>1131.0978</v>
      </c>
      <c r="L20" s="31">
        <v>85</v>
      </c>
      <c r="M20" s="32">
        <v>533.59893999999997</v>
      </c>
      <c r="O20" s="30" t="s">
        <v>62</v>
      </c>
      <c r="P20" s="31">
        <v>1195.0391999999999</v>
      </c>
      <c r="Q20" s="31">
        <v>23</v>
      </c>
      <c r="R20" s="32">
        <v>651.78534000000002</v>
      </c>
      <c r="T20" s="30" t="s">
        <v>67</v>
      </c>
      <c r="U20" s="31">
        <v>1678.3321000000001</v>
      </c>
      <c r="V20" s="31">
        <v>13</v>
      </c>
      <c r="W20" s="32">
        <v>702.10547999999994</v>
      </c>
    </row>
    <row r="21" spans="1:23" ht="15" customHeight="1">
      <c r="A21" s="1" t="s">
        <v>27</v>
      </c>
      <c r="B21" s="16">
        <f>U15</f>
        <v>919.54309999999998</v>
      </c>
      <c r="C21" s="16">
        <f>P18</f>
        <v>1371.6981000000001</v>
      </c>
      <c r="D21" s="16">
        <f t="shared" si="4"/>
        <v>1500</v>
      </c>
      <c r="E21" s="17">
        <f>U29</f>
        <v>2000</v>
      </c>
      <c r="F21" s="18">
        <f>P35</f>
        <v>2288.9256</v>
      </c>
      <c r="G21" s="18">
        <f t="shared" si="3"/>
        <v>1894.8949</v>
      </c>
      <c r="J21" s="30" t="s">
        <v>67</v>
      </c>
      <c r="K21" s="31">
        <v>1006.9897</v>
      </c>
      <c r="L21" s="31">
        <v>11</v>
      </c>
      <c r="M21" s="32">
        <v>367.59485999999998</v>
      </c>
      <c r="O21" s="30" t="s">
        <v>63</v>
      </c>
      <c r="P21" s="31">
        <v>1268.8213000000001</v>
      </c>
      <c r="Q21" s="31">
        <v>3</v>
      </c>
      <c r="R21" s="32">
        <v>366.58208000000002</v>
      </c>
      <c r="T21" s="30" t="s">
        <v>68</v>
      </c>
      <c r="U21" s="31">
        <v>1427.1866</v>
      </c>
      <c r="V21" s="31">
        <v>18</v>
      </c>
      <c r="W21" s="32">
        <v>523.91385000000002</v>
      </c>
    </row>
    <row r="22" spans="1:23" ht="15" customHeight="1">
      <c r="A22" s="1" t="s">
        <v>28</v>
      </c>
      <c r="B22" s="16"/>
      <c r="C22" s="16">
        <f>P19</f>
        <v>3000</v>
      </c>
      <c r="D22" s="16">
        <f t="shared" si="4"/>
        <v>1500</v>
      </c>
      <c r="E22" s="17">
        <f>U30</f>
        <v>2172.5888</v>
      </c>
      <c r="F22" s="18">
        <f>P36</f>
        <v>1489.8989999999999</v>
      </c>
      <c r="G22" s="18">
        <f t="shared" si="3"/>
        <v>1450.3946000000001</v>
      </c>
      <c r="J22" s="30" t="s">
        <v>68</v>
      </c>
      <c r="K22" s="31">
        <v>1161.7898</v>
      </c>
      <c r="L22" s="31">
        <v>14</v>
      </c>
      <c r="M22" s="32">
        <v>375.4348</v>
      </c>
      <c r="O22" s="30" t="s">
        <v>64</v>
      </c>
      <c r="P22" s="31">
        <v>1100</v>
      </c>
      <c r="Q22" s="31">
        <v>1</v>
      </c>
      <c r="R22" s="32">
        <v>194.36506</v>
      </c>
      <c r="T22" s="30" t="s">
        <v>69</v>
      </c>
      <c r="U22" s="31">
        <v>1048.866</v>
      </c>
      <c r="V22" s="31">
        <v>5</v>
      </c>
      <c r="W22" s="32">
        <v>496.77368999999999</v>
      </c>
    </row>
    <row r="23" spans="1:23" ht="15" customHeight="1">
      <c r="A23" s="1" t="s">
        <v>29</v>
      </c>
      <c r="B23" s="16">
        <f>U16</f>
        <v>3250</v>
      </c>
      <c r="C23" s="16"/>
      <c r="D23" s="16"/>
      <c r="E23" s="17"/>
      <c r="F23" s="18"/>
      <c r="G23" s="18">
        <f t="shared" si="3"/>
        <v>3000</v>
      </c>
      <c r="J23" s="30" t="s">
        <v>69</v>
      </c>
      <c r="K23" s="31">
        <v>1346.9387999999999</v>
      </c>
      <c r="L23" s="31">
        <v>6</v>
      </c>
      <c r="M23" s="32">
        <v>742.75806</v>
      </c>
      <c r="O23" s="30" t="s">
        <v>66</v>
      </c>
      <c r="P23" s="31">
        <v>1399.1286</v>
      </c>
      <c r="Q23" s="31">
        <v>102</v>
      </c>
      <c r="R23" s="32">
        <v>633.83187999999996</v>
      </c>
      <c r="T23" s="30" t="s">
        <v>71</v>
      </c>
      <c r="U23" s="31">
        <v>1614.8773000000001</v>
      </c>
      <c r="V23" s="31">
        <v>44</v>
      </c>
      <c r="W23" s="32">
        <v>754.48258999999996</v>
      </c>
    </row>
    <row r="24" spans="1:23" ht="15" customHeight="1">
      <c r="J24" s="30" t="s">
        <v>70</v>
      </c>
      <c r="K24" s="31">
        <v>800</v>
      </c>
      <c r="L24" s="31">
        <v>1</v>
      </c>
      <c r="M24" s="32">
        <v>0</v>
      </c>
      <c r="O24" s="30" t="s">
        <v>67</v>
      </c>
      <c r="P24" s="31">
        <v>1103.0201</v>
      </c>
      <c r="Q24" s="31">
        <v>24</v>
      </c>
      <c r="R24" s="32">
        <v>530.62030000000004</v>
      </c>
      <c r="T24" s="30" t="s">
        <v>72</v>
      </c>
      <c r="U24" s="31">
        <v>1065.3846000000001</v>
      </c>
      <c r="V24" s="31">
        <v>12</v>
      </c>
      <c r="W24" s="32">
        <v>1047.84689</v>
      </c>
    </row>
    <row r="25" spans="1:23" s="5" customFormat="1" ht="15" customHeight="1">
      <c r="A25" s="5" t="s">
        <v>30</v>
      </c>
      <c r="J25" s="30" t="s">
        <v>71</v>
      </c>
      <c r="K25" s="31">
        <v>1159.5017</v>
      </c>
      <c r="L25" s="31">
        <v>55</v>
      </c>
      <c r="M25" s="32">
        <v>445.63513</v>
      </c>
      <c r="O25" s="30" t="s">
        <v>68</v>
      </c>
      <c r="P25" s="31">
        <v>1424.1039000000001</v>
      </c>
      <c r="Q25" s="31">
        <v>42</v>
      </c>
      <c r="R25" s="32">
        <v>511.37536</v>
      </c>
      <c r="T25" s="30" t="s">
        <v>73</v>
      </c>
      <c r="U25" s="31">
        <v>1000</v>
      </c>
      <c r="V25" s="31">
        <v>1</v>
      </c>
      <c r="W25" s="32">
        <v>0</v>
      </c>
    </row>
    <row r="26" spans="1:23" ht="20.399999999999999">
      <c r="J26" s="30" t="s">
        <v>72</v>
      </c>
      <c r="K26" s="31">
        <v>1394.9222</v>
      </c>
      <c r="L26" s="31">
        <v>12</v>
      </c>
      <c r="M26" s="32">
        <v>641.45276999999999</v>
      </c>
      <c r="O26" s="30" t="s">
        <v>69</v>
      </c>
      <c r="P26" s="31">
        <v>1263.0435</v>
      </c>
      <c r="Q26" s="31">
        <v>5</v>
      </c>
      <c r="R26" s="32">
        <v>593.97843999999998</v>
      </c>
      <c r="T26" s="30" t="s">
        <v>74</v>
      </c>
      <c r="U26" s="31">
        <v>950</v>
      </c>
      <c r="V26" s="31">
        <v>1</v>
      </c>
      <c r="W26" s="32">
        <v>97.18253</v>
      </c>
    </row>
    <row r="27" spans="1:23" ht="20.399999999999999">
      <c r="J27" s="30" t="s">
        <v>73</v>
      </c>
      <c r="K27" s="31">
        <v>1066.6667</v>
      </c>
      <c r="L27" s="31">
        <v>2</v>
      </c>
      <c r="M27" s="32">
        <v>132.04506000000001</v>
      </c>
      <c r="O27" s="30" t="s">
        <v>70</v>
      </c>
      <c r="P27" s="31">
        <v>1200</v>
      </c>
      <c r="Q27" s="31">
        <v>1</v>
      </c>
      <c r="R27" s="32">
        <v>0</v>
      </c>
      <c r="T27" s="30" t="s">
        <v>76</v>
      </c>
      <c r="U27" s="31">
        <v>1785.6766</v>
      </c>
      <c r="V27" s="31">
        <v>57</v>
      </c>
      <c r="W27" s="32">
        <v>967.60108000000002</v>
      </c>
    </row>
    <row r="28" spans="1:23" ht="20.399999999999999">
      <c r="J28" s="30" t="s">
        <v>75</v>
      </c>
      <c r="K28" s="31">
        <v>1672.5888</v>
      </c>
      <c r="L28" s="31">
        <v>2</v>
      </c>
      <c r="M28" s="32">
        <v>338.76641000000001</v>
      </c>
      <c r="O28" s="30" t="s">
        <v>71</v>
      </c>
      <c r="P28" s="31">
        <v>1384.7177999999999</v>
      </c>
      <c r="Q28" s="31">
        <v>47</v>
      </c>
      <c r="R28" s="32">
        <v>631.09607000000005</v>
      </c>
      <c r="T28" s="30" t="s">
        <v>77</v>
      </c>
      <c r="U28" s="31">
        <v>1535.5889999999999</v>
      </c>
      <c r="V28" s="31">
        <v>4</v>
      </c>
      <c r="W28" s="32">
        <v>429.18074000000001</v>
      </c>
    </row>
    <row r="29" spans="1:23" ht="20.399999999999999">
      <c r="J29" s="30" t="s">
        <v>76</v>
      </c>
      <c r="K29" s="31">
        <v>1532.8244</v>
      </c>
      <c r="L29" s="31">
        <v>45</v>
      </c>
      <c r="M29" s="32">
        <v>626.50665000000004</v>
      </c>
      <c r="O29" s="30" t="s">
        <v>72</v>
      </c>
      <c r="P29" s="31">
        <v>1250.5976000000001</v>
      </c>
      <c r="Q29" s="31">
        <v>13</v>
      </c>
      <c r="R29" s="32">
        <v>456.42793</v>
      </c>
      <c r="T29" s="30" t="s">
        <v>78</v>
      </c>
      <c r="U29" s="31">
        <v>2000</v>
      </c>
      <c r="V29" s="31">
        <v>1</v>
      </c>
      <c r="W29" s="32">
        <v>0</v>
      </c>
    </row>
    <row r="30" spans="1:23" ht="20.399999999999999">
      <c r="J30" s="30" t="s">
        <v>77</v>
      </c>
      <c r="K30" s="31">
        <v>1293.6709000000001</v>
      </c>
      <c r="L30" s="31">
        <v>9</v>
      </c>
      <c r="M30" s="32">
        <v>537.24712</v>
      </c>
      <c r="O30" s="30" t="s">
        <v>73</v>
      </c>
      <c r="P30" s="31">
        <v>1306.3063</v>
      </c>
      <c r="Q30" s="31">
        <v>3</v>
      </c>
      <c r="R30" s="32">
        <v>480.32873999999998</v>
      </c>
      <c r="T30" s="30" t="s">
        <v>79</v>
      </c>
      <c r="U30" s="31">
        <v>2172.5888</v>
      </c>
      <c r="V30" s="31">
        <v>2</v>
      </c>
      <c r="W30" s="32">
        <v>338.76641000000001</v>
      </c>
    </row>
    <row r="31" spans="1:23" ht="21" thickBot="1">
      <c r="J31" s="30" t="s">
        <v>78</v>
      </c>
      <c r="K31" s="31">
        <v>1894.8949</v>
      </c>
      <c r="L31" s="31">
        <v>7</v>
      </c>
      <c r="M31" s="32">
        <v>905.50207</v>
      </c>
      <c r="O31" s="30" t="s">
        <v>74</v>
      </c>
      <c r="P31" s="31">
        <v>1345.1777</v>
      </c>
      <c r="Q31" s="31">
        <v>2</v>
      </c>
      <c r="R31" s="32">
        <v>677.53281000000004</v>
      </c>
      <c r="T31" s="33" t="s">
        <v>42</v>
      </c>
      <c r="U31" s="34">
        <v>1494.3244</v>
      </c>
      <c r="V31" s="34">
        <v>391</v>
      </c>
      <c r="W31" s="35">
        <v>1020.8675500000001</v>
      </c>
    </row>
    <row r="32" spans="1:23" ht="21" thickTop="1">
      <c r="J32" s="30" t="s">
        <v>79</v>
      </c>
      <c r="K32" s="31">
        <v>1450.3946000000001</v>
      </c>
      <c r="L32" s="31">
        <v>9</v>
      </c>
      <c r="M32" s="32">
        <v>499.90769</v>
      </c>
      <c r="O32" s="30" t="s">
        <v>75</v>
      </c>
      <c r="P32" s="31">
        <v>2000</v>
      </c>
      <c r="Q32" s="31">
        <v>1</v>
      </c>
      <c r="R32" s="32">
        <v>0</v>
      </c>
    </row>
    <row r="33" spans="10:18" ht="20.399999999999999">
      <c r="J33" s="30" t="s">
        <v>80</v>
      </c>
      <c r="K33" s="31">
        <v>3000</v>
      </c>
      <c r="L33" s="31">
        <v>1</v>
      </c>
      <c r="M33" s="32">
        <v>0</v>
      </c>
      <c r="O33" s="30" t="s">
        <v>76</v>
      </c>
      <c r="P33" s="31">
        <v>1776.2474</v>
      </c>
      <c r="Q33" s="31">
        <v>59</v>
      </c>
      <c r="R33" s="32">
        <v>1486.7120299999999</v>
      </c>
    </row>
    <row r="34" spans="10:18" ht="21" thickBot="1">
      <c r="J34" s="33" t="s">
        <v>42</v>
      </c>
      <c r="K34" s="34">
        <v>1298.1166000000001</v>
      </c>
      <c r="L34" s="34">
        <v>367</v>
      </c>
      <c r="M34" s="35">
        <v>654.11527999999998</v>
      </c>
      <c r="O34" s="30" t="s">
        <v>77</v>
      </c>
      <c r="P34" s="31">
        <v>1488.655</v>
      </c>
      <c r="Q34" s="31">
        <v>9</v>
      </c>
      <c r="R34" s="32">
        <v>1169.38879</v>
      </c>
    </row>
    <row r="35" spans="10:18" ht="21" thickTop="1">
      <c r="O35" s="30" t="s">
        <v>78</v>
      </c>
      <c r="P35" s="31">
        <v>2288.9256</v>
      </c>
      <c r="Q35" s="31">
        <v>6</v>
      </c>
      <c r="R35" s="32">
        <v>1182.69352</v>
      </c>
    </row>
    <row r="36" spans="10:18" ht="20.399999999999999">
      <c r="O36" s="30" t="s">
        <v>79</v>
      </c>
      <c r="P36" s="31">
        <v>1489.8989999999999</v>
      </c>
      <c r="Q36" s="31">
        <v>3</v>
      </c>
      <c r="R36" s="32">
        <v>1570.6213</v>
      </c>
    </row>
    <row r="37" spans="10:18" ht="15" thickBot="1">
      <c r="O37" s="33" t="s">
        <v>42</v>
      </c>
      <c r="P37" s="34">
        <v>1467.8658</v>
      </c>
      <c r="Q37" s="34">
        <v>563</v>
      </c>
      <c r="R37" s="35">
        <v>790.19152999999994</v>
      </c>
    </row>
    <row r="38" spans="10:18" ht="15" thickTop="1"/>
  </sheetData>
  <mergeCells count="10">
    <mergeCell ref="T1:W1"/>
    <mergeCell ref="T2:W2"/>
    <mergeCell ref="J2:M2"/>
    <mergeCell ref="J1:M1"/>
    <mergeCell ref="O1:R1"/>
    <mergeCell ref="O2:R2"/>
    <mergeCell ref="A1:A3"/>
    <mergeCell ref="B2:D2"/>
    <mergeCell ref="E2:G2"/>
    <mergeCell ref="B1:G1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C11" sqref="C11"/>
    </sheetView>
  </sheetViews>
  <sheetFormatPr defaultRowHeight="14.4"/>
  <cols>
    <col min="1" max="1" width="40.77734375" style="3" customWidth="1"/>
    <col min="2" max="7" width="12.77734375" style="3" customWidth="1"/>
    <col min="8" max="16384" width="8.88671875" style="3"/>
  </cols>
  <sheetData>
    <row r="1" spans="1:7" s="4" customFormat="1">
      <c r="A1" s="19" t="s">
        <v>33</v>
      </c>
      <c r="B1" s="21" t="s">
        <v>4</v>
      </c>
      <c r="C1" s="22"/>
      <c r="D1" s="22"/>
      <c r="E1" s="22"/>
      <c r="F1" s="22"/>
      <c r="G1" s="22"/>
    </row>
    <row r="2" spans="1:7" s="4" customFormat="1">
      <c r="A2" s="20"/>
      <c r="B2" s="23" t="s">
        <v>31</v>
      </c>
      <c r="C2" s="24"/>
      <c r="D2" s="24"/>
      <c r="E2" s="23" t="s">
        <v>32</v>
      </c>
      <c r="F2" s="24"/>
      <c r="G2" s="24"/>
    </row>
    <row r="3" spans="1:7" s="4" customFormat="1">
      <c r="A3" s="20"/>
      <c r="B3" s="2" t="s">
        <v>0</v>
      </c>
      <c r="C3" s="2" t="s">
        <v>3</v>
      </c>
      <c r="D3" s="2" t="s">
        <v>2</v>
      </c>
      <c r="E3" s="2" t="s">
        <v>0</v>
      </c>
      <c r="F3" s="2" t="s">
        <v>3</v>
      </c>
      <c r="G3" s="2" t="s">
        <v>2</v>
      </c>
    </row>
    <row r="4" spans="1:7" s="4" customFormat="1" ht="15" customHeight="1">
      <c r="A4" s="1" t="s">
        <v>1</v>
      </c>
      <c r="B4" s="45">
        <f>B35</f>
        <v>395.31293180667154</v>
      </c>
      <c r="C4" s="16">
        <f>C35</f>
        <v>381.28435206697765</v>
      </c>
      <c r="D4" s="16">
        <f>D35</f>
        <v>248.61355783577832</v>
      </c>
      <c r="E4" s="42">
        <f>E35</f>
        <v>221.64320614440834</v>
      </c>
      <c r="F4" s="18">
        <f>F35</f>
        <v>215.88461334101268</v>
      </c>
      <c r="G4" s="18">
        <f>G35</f>
        <v>182.45366234539233</v>
      </c>
    </row>
    <row r="5" spans="1:7" s="4" customFormat="1" ht="15" customHeight="1">
      <c r="A5" s="1" t="s">
        <v>11</v>
      </c>
      <c r="B5" s="16">
        <f>B35+B37</f>
        <v>557.2210070270736</v>
      </c>
      <c r="C5" s="16">
        <f>C35+C37</f>
        <v>541.42878669460163</v>
      </c>
      <c r="D5" s="16">
        <f>D35+D37</f>
        <v>406.16834872498214</v>
      </c>
      <c r="E5" s="17">
        <f>E35+E37</f>
        <v>353.22799593171692</v>
      </c>
      <c r="F5" s="18">
        <f>F35+F37</f>
        <v>341.57076906739394</v>
      </c>
      <c r="G5" s="18">
        <f>G35+G37</f>
        <v>293.14519392890605</v>
      </c>
    </row>
    <row r="6" spans="1:7" s="4" customFormat="1" ht="15" customHeight="1">
      <c r="A6" s="1" t="s">
        <v>12</v>
      </c>
      <c r="B6" s="16">
        <f>B35+(2*B37)</f>
        <v>719.12908224747571</v>
      </c>
      <c r="C6" s="16">
        <f>C35+(2*C37)</f>
        <v>701.57322132222555</v>
      </c>
      <c r="D6" s="16">
        <f>D35+(2*D37)</f>
        <v>563.72313961418592</v>
      </c>
      <c r="E6" s="17">
        <f>E35+(2*E37)</f>
        <v>484.81278571902544</v>
      </c>
      <c r="F6" s="18">
        <f>F35+(2*F37)</f>
        <v>467.25692479377523</v>
      </c>
      <c r="G6" s="18">
        <f>G35+(2*G37)</f>
        <v>403.83672551241978</v>
      </c>
    </row>
    <row r="7" spans="1:7" s="4" customFormat="1" ht="15" customHeight="1">
      <c r="A7" s="1" t="s">
        <v>13</v>
      </c>
      <c r="B7" s="16">
        <f>B35+(3*B37)</f>
        <v>881.03715746787771</v>
      </c>
      <c r="C7" s="16">
        <f>C35+(3*C37)</f>
        <v>861.71765594984959</v>
      </c>
      <c r="D7" s="16">
        <f>D35+(3*D37)</f>
        <v>721.27793050338971</v>
      </c>
      <c r="E7" s="17">
        <f>E35+(3*E37)</f>
        <v>616.39757550633408</v>
      </c>
      <c r="F7" s="18">
        <f>F35+(3*F37)</f>
        <v>592.94308052015651</v>
      </c>
      <c r="G7" s="18">
        <f>G35+(3*G37)</f>
        <v>514.52825709593344</v>
      </c>
    </row>
    <row r="8" spans="1:7" s="4" customFormat="1" ht="15" customHeight="1">
      <c r="A8" s="1" t="s">
        <v>34</v>
      </c>
      <c r="B8" s="16">
        <f>B35+(4*B37)</f>
        <v>1042.9452326882799</v>
      </c>
      <c r="C8" s="16">
        <f>C35+(4*C37)</f>
        <v>1021.8620905774735</v>
      </c>
      <c r="D8" s="16">
        <f>D35+(4*D37)</f>
        <v>878.8327213925935</v>
      </c>
      <c r="E8" s="17">
        <f>E35+(4*E37)</f>
        <v>747.98236529364249</v>
      </c>
      <c r="F8" s="18">
        <f>F35+(4*F37)</f>
        <v>718.62923624653774</v>
      </c>
      <c r="G8" s="18">
        <f>G35+(4*G37)</f>
        <v>625.21978867944722</v>
      </c>
    </row>
    <row r="9" spans="1:7" s="4" customFormat="1" ht="15" customHeight="1">
      <c r="A9" s="1" t="s">
        <v>15</v>
      </c>
      <c r="B9" s="16">
        <f>B35+B36</f>
        <v>584.07488575536922</v>
      </c>
      <c r="C9" s="16">
        <f>C35+C36</f>
        <v>571.17000974602092</v>
      </c>
      <c r="D9" s="16">
        <f>D35+D36</f>
        <v>415.24167780899836</v>
      </c>
      <c r="E9" s="42">
        <f>E35+E36</f>
        <v>381.46020581606217</v>
      </c>
      <c r="F9" s="46">
        <f>F35+F36</f>
        <v>366.48783307263921</v>
      </c>
      <c r="G9" s="18">
        <f>G35+G36</f>
        <v>307.73184763712118</v>
      </c>
    </row>
    <row r="10" spans="1:7" s="4" customFormat="1" ht="15" customHeight="1">
      <c r="A10" s="1" t="s">
        <v>16</v>
      </c>
      <c r="B10" s="16">
        <f>B35+B36+(1*B37)</f>
        <v>745.98296097577133</v>
      </c>
      <c r="C10" s="16">
        <f>C35+C36+(1*C37)</f>
        <v>731.31444437364485</v>
      </c>
      <c r="D10" s="16">
        <f>D35+D36+(1*D37)</f>
        <v>572.79646869820215</v>
      </c>
      <c r="E10" s="17">
        <f>E35+E36+(1*E37)</f>
        <v>513.04499560337069</v>
      </c>
      <c r="F10" s="18">
        <f>F35+F36+(1*F37)</f>
        <v>492.17398879902049</v>
      </c>
      <c r="G10" s="18">
        <f>G35+G36+(1*G37)</f>
        <v>418.4233792206349</v>
      </c>
    </row>
    <row r="11" spans="1:7" s="4" customFormat="1" ht="15" customHeight="1">
      <c r="A11" s="1" t="s">
        <v>17</v>
      </c>
      <c r="B11" s="16">
        <f>B35+B36+(2*B37)</f>
        <v>907.89103619617345</v>
      </c>
      <c r="C11" s="43">
        <f>C35+C36+(2*C37)</f>
        <v>891.45887900126877</v>
      </c>
      <c r="D11" s="16">
        <f>D35+D36+(2*D37)</f>
        <v>730.35125958740593</v>
      </c>
      <c r="E11" s="17">
        <f>E35+E36+(2*E37)</f>
        <v>644.62978539067922</v>
      </c>
      <c r="F11" s="18">
        <f>F35+F36+(2*F37)</f>
        <v>617.86014452540178</v>
      </c>
      <c r="G11" s="18">
        <f>G35+G36+(2*G37)</f>
        <v>529.11491080414862</v>
      </c>
    </row>
    <row r="12" spans="1:7" s="4" customFormat="1" ht="15" customHeight="1">
      <c r="A12" s="1" t="s">
        <v>18</v>
      </c>
      <c r="B12" s="16">
        <f>B35+B36+(3*B37)</f>
        <v>1069.7991114165754</v>
      </c>
      <c r="C12" s="16">
        <f>C35+C36+(3*C37)</f>
        <v>1051.6033136288929</v>
      </c>
      <c r="D12" s="16">
        <f>D35+D36+(3*D37)</f>
        <v>887.90605047660972</v>
      </c>
      <c r="E12" s="17">
        <f>E35+E36+(3*E37)</f>
        <v>776.21457517798785</v>
      </c>
      <c r="F12" s="18">
        <f>F35+F36+(3*F37)</f>
        <v>743.54630025178301</v>
      </c>
      <c r="G12" s="18">
        <f>G35+G36+(3*G37)</f>
        <v>639.8064423876624</v>
      </c>
    </row>
    <row r="13" spans="1:7" s="4" customFormat="1" ht="15" customHeight="1">
      <c r="A13" s="1" t="s">
        <v>35</v>
      </c>
      <c r="B13" s="16">
        <f>B35+B36+(4*B37)</f>
        <v>1231.7071866369774</v>
      </c>
      <c r="C13" s="16">
        <f>C35+C36+(4*C37)</f>
        <v>1211.7477482565168</v>
      </c>
      <c r="D13" s="16">
        <f>D35+D36+(4*D37)</f>
        <v>1045.4608413658134</v>
      </c>
      <c r="E13" s="17">
        <f>E35+E36+(4*E37)</f>
        <v>907.79936496529638</v>
      </c>
      <c r="F13" s="18">
        <f>F35+F36+(4*F37)</f>
        <v>869.23245597816435</v>
      </c>
      <c r="G13" s="18">
        <f>G35+G36+(4*G37)</f>
        <v>750.49797397117607</v>
      </c>
    </row>
    <row r="14" spans="1:7" s="4" customFormat="1" ht="15" customHeight="1">
      <c r="A14" s="1" t="s">
        <v>20</v>
      </c>
      <c r="B14" s="16">
        <f>B35+(2*B36)</f>
        <v>772.83683970406696</v>
      </c>
      <c r="C14" s="16">
        <f>C35+(2*C36)</f>
        <v>761.05566742506414</v>
      </c>
      <c r="D14" s="16">
        <f>D35+(2*D36)</f>
        <v>581.86979778221848</v>
      </c>
      <c r="E14" s="17">
        <f>E35+(2*E36)</f>
        <v>541.27720548771606</v>
      </c>
      <c r="F14" s="18">
        <f>F35+(2*F36)</f>
        <v>517.09105280426581</v>
      </c>
      <c r="G14" s="18">
        <f>G35+(2*G36)</f>
        <v>433.01003292884997</v>
      </c>
    </row>
    <row r="15" spans="1:7" s="4" customFormat="1" ht="15" customHeight="1">
      <c r="A15" s="1" t="s">
        <v>21</v>
      </c>
      <c r="B15" s="16">
        <f>B35+(2*B36)+(1*B37)</f>
        <v>934.74491492446907</v>
      </c>
      <c r="C15" s="16">
        <f>C35+(2*C36)+(1*C37)</f>
        <v>921.20010205268807</v>
      </c>
      <c r="D15" s="16">
        <f>D35+(2*D36)+(1*D37)</f>
        <v>739.42458867142227</v>
      </c>
      <c r="E15" s="17">
        <f>E35+(2*E36)+(1*E37)</f>
        <v>672.86199527502458</v>
      </c>
      <c r="F15" s="18">
        <f>F35+(2*F36)+(1*F37)</f>
        <v>642.77720853064704</v>
      </c>
      <c r="G15" s="18">
        <f>G35+(2*G36)+(1*G37)</f>
        <v>543.70156451236369</v>
      </c>
    </row>
    <row r="16" spans="1:7" s="4" customFormat="1" ht="15" customHeight="1">
      <c r="A16" s="1" t="s">
        <v>22</v>
      </c>
      <c r="B16" s="16">
        <f>B35+(2*B36)+(2*B37)</f>
        <v>1096.6529901448712</v>
      </c>
      <c r="C16" s="16">
        <f>C35+(2*C36)+(2*C37)</f>
        <v>1081.3445366803121</v>
      </c>
      <c r="D16" s="16">
        <f>D35+(2*D36)+(2*D37)</f>
        <v>896.97937956062606</v>
      </c>
      <c r="E16" s="17">
        <f>E35+(2*E36)+(2*E37)</f>
        <v>804.44678506233322</v>
      </c>
      <c r="F16" s="18">
        <f>F35+(2*F36)+(2*F37)</f>
        <v>768.46336425702839</v>
      </c>
      <c r="G16" s="18">
        <f>G35+(2*G36)+(2*G37)</f>
        <v>654.39309609587735</v>
      </c>
    </row>
    <row r="17" spans="1:7" s="4" customFormat="1" ht="15" customHeight="1">
      <c r="A17" s="1" t="s">
        <v>23</v>
      </c>
      <c r="B17" s="16">
        <f>B35+(2*B36)+(3*B37)</f>
        <v>1258.5610653652732</v>
      </c>
      <c r="C17" s="16">
        <f>C35+(2*C36)+(3*C37)</f>
        <v>1241.488971307936</v>
      </c>
      <c r="D17" s="16">
        <f>D35+(2*D36)+(3*D37)</f>
        <v>1054.5341704498298</v>
      </c>
      <c r="E17" s="17">
        <f>E35+(2*E36)+(3*E37)</f>
        <v>936.03157484964174</v>
      </c>
      <c r="F17" s="18">
        <f>F35+(2*F36)+(3*F37)</f>
        <v>894.14951998340962</v>
      </c>
      <c r="G17" s="18">
        <f>G35+(2*G36)+(3*G37)</f>
        <v>765.08462767939113</v>
      </c>
    </row>
    <row r="18" spans="1:7" s="4" customFormat="1" ht="15" customHeight="1">
      <c r="A18" s="1" t="s">
        <v>36</v>
      </c>
      <c r="B18" s="16">
        <f>B35+(2*B36)+(4*B37)</f>
        <v>1420.4691405856752</v>
      </c>
      <c r="C18" s="16">
        <f>C35+(2*C36)+(4*C37)</f>
        <v>1401.6334059355599</v>
      </c>
      <c r="D18" s="16">
        <f>D35+(2*D36)+(4*D37)</f>
        <v>1212.0889613390336</v>
      </c>
      <c r="E18" s="17">
        <f>E35+(2*E36)+(4*E37)</f>
        <v>1067.6163646369503</v>
      </c>
      <c r="F18" s="18">
        <f>F35+(2*F36)+(4*F37)</f>
        <v>1019.8356757097908</v>
      </c>
      <c r="G18" s="18">
        <f>G35+(2*G36)+(4*G37)</f>
        <v>875.77615926290491</v>
      </c>
    </row>
    <row r="19" spans="1:7" s="4" customFormat="1" ht="15" customHeight="1">
      <c r="A19" s="1" t="s">
        <v>25</v>
      </c>
      <c r="B19" s="16">
        <f>B35+(3*B36)</f>
        <v>961.5987936527647</v>
      </c>
      <c r="C19" s="16">
        <f>C35+(3*C36)</f>
        <v>950.94132510410736</v>
      </c>
      <c r="D19" s="16">
        <f>D35+(3*D36)</f>
        <v>748.49791775543849</v>
      </c>
      <c r="E19" s="17">
        <f>E35+(3*E36)</f>
        <v>701.09420515936995</v>
      </c>
      <c r="F19" s="18">
        <f>F35+(3*F36)</f>
        <v>667.69427253589231</v>
      </c>
      <c r="G19" s="18">
        <f>G35+(3*G36)</f>
        <v>558.28821822057876</v>
      </c>
    </row>
    <row r="20" spans="1:7" s="4" customFormat="1" ht="15" customHeight="1">
      <c r="A20" s="1" t="s">
        <v>26</v>
      </c>
      <c r="B20" s="16">
        <f>B35+(3*B36)+(1*B37)</f>
        <v>1123.5068688731667</v>
      </c>
      <c r="C20" s="16">
        <f>C35+(3*C36)+(1*C37)</f>
        <v>1111.0857597317313</v>
      </c>
      <c r="D20" s="16">
        <f>D35+(3*D36)+(1*D37)</f>
        <v>906.05270864464228</v>
      </c>
      <c r="E20" s="17">
        <f>E35+(3*E36)+(1*E37)</f>
        <v>832.67899494667847</v>
      </c>
      <c r="F20" s="18">
        <f>F35+(3*F36)+(1*F37)</f>
        <v>793.38042826227354</v>
      </c>
      <c r="G20" s="18">
        <f>G35+(3*G36)+(1*G37)</f>
        <v>668.97974980409253</v>
      </c>
    </row>
    <row r="21" spans="1:7" s="4" customFormat="1" ht="15" customHeight="1">
      <c r="A21" s="1" t="s">
        <v>27</v>
      </c>
      <c r="B21" s="16">
        <f>B35+(3*B36)+(2*B37)</f>
        <v>1285.4149440935689</v>
      </c>
      <c r="C21" s="16">
        <f>C35+(3*C36)+(2*C37)</f>
        <v>1271.2301943593552</v>
      </c>
      <c r="D21" s="16">
        <f>D35+(3*D36)+(2*D37)</f>
        <v>1063.6074995338461</v>
      </c>
      <c r="E21" s="17">
        <f>E35+(3*E36)+(2*E37)</f>
        <v>964.26378473398699</v>
      </c>
      <c r="F21" s="18">
        <f>F35+(3*F36)+(2*F37)</f>
        <v>919.06658398865488</v>
      </c>
      <c r="G21" s="18">
        <f>G35+(3*G36)+(2*G37)</f>
        <v>779.6712813876062</v>
      </c>
    </row>
    <row r="22" spans="1:7" s="4" customFormat="1" ht="15" customHeight="1">
      <c r="A22" s="1" t="s">
        <v>28</v>
      </c>
      <c r="B22" s="16">
        <f>B35+(3*B36)+(3*B37)</f>
        <v>1447.3230193139709</v>
      </c>
      <c r="C22" s="16">
        <f>C35+(3*C36)+(3*C37)</f>
        <v>1431.3746289869791</v>
      </c>
      <c r="D22" s="16">
        <f>D35+(3*D36)+(3*D37)</f>
        <v>1221.1622904230499</v>
      </c>
      <c r="E22" s="17">
        <f>E35+(3*E36)+(3*E37)</f>
        <v>1095.8485745212956</v>
      </c>
      <c r="F22" s="18">
        <f>F35+(3*F36)+(3*F37)</f>
        <v>1044.7527397150361</v>
      </c>
      <c r="G22" s="18">
        <f>G35+(3*G36)+(3*G37)</f>
        <v>890.36281297111987</v>
      </c>
    </row>
    <row r="23" spans="1:7" s="4" customFormat="1" ht="15" customHeight="1">
      <c r="A23" s="1" t="s">
        <v>37</v>
      </c>
      <c r="B23" s="16">
        <f>B35+(3*B36)+(4*B37)</f>
        <v>1609.2310945343729</v>
      </c>
      <c r="C23" s="16">
        <f>C35+(3*C36)+(4*C37)</f>
        <v>1591.5190636146031</v>
      </c>
      <c r="D23" s="16">
        <f>D35+(3*D36)+(4*D37)</f>
        <v>1378.7170813122536</v>
      </c>
      <c r="E23" s="17">
        <f>E35+(3*E36)+(4*E37)</f>
        <v>1227.4333643086043</v>
      </c>
      <c r="F23" s="18">
        <f>F35+(3*F36)+(4*F37)</f>
        <v>1170.4388954414173</v>
      </c>
      <c r="G23" s="18">
        <f>G35+(3*G36)+(4*G37)</f>
        <v>1001.0543445546336</v>
      </c>
    </row>
    <row r="24" spans="1:7" s="4" customFormat="1" ht="15" customHeight="1">
      <c r="B24" s="1"/>
      <c r="C24" s="1"/>
      <c r="D24" s="1"/>
      <c r="E24" s="1"/>
      <c r="F24" s="1"/>
      <c r="G24" s="1"/>
    </row>
    <row r="25" spans="1:7" s="5" customFormat="1" ht="15" customHeight="1">
      <c r="A25" s="5" t="s">
        <v>30</v>
      </c>
    </row>
    <row r="33" spans="1:7">
      <c r="A33" s="6"/>
      <c r="B33" s="25" t="s">
        <v>5</v>
      </c>
      <c r="C33" s="25"/>
      <c r="D33" s="25"/>
      <c r="E33" s="25" t="s">
        <v>6</v>
      </c>
      <c r="F33" s="25"/>
      <c r="G33" s="26"/>
    </row>
    <row r="34" spans="1:7">
      <c r="A34" s="7" t="s">
        <v>4</v>
      </c>
      <c r="B34" s="8" t="s">
        <v>0</v>
      </c>
      <c r="C34" s="8" t="s">
        <v>3</v>
      </c>
      <c r="D34" s="8" t="s">
        <v>2</v>
      </c>
      <c r="E34" s="8" t="s">
        <v>0</v>
      </c>
      <c r="F34" s="8" t="s">
        <v>3</v>
      </c>
      <c r="G34" s="9" t="s">
        <v>2</v>
      </c>
    </row>
    <row r="35" spans="1:7">
      <c r="A35" s="10" t="s">
        <v>7</v>
      </c>
      <c r="B35" s="11">
        <v>395.31293180667154</v>
      </c>
      <c r="C35" s="11">
        <v>381.28435206697765</v>
      </c>
      <c r="D35" s="12">
        <v>248.61355783577832</v>
      </c>
      <c r="E35" s="11">
        <v>221.64320614440834</v>
      </c>
      <c r="F35" s="11">
        <v>215.88461334101268</v>
      </c>
      <c r="G35" s="12">
        <v>182.45366234539233</v>
      </c>
    </row>
    <row r="36" spans="1:7">
      <c r="A36" s="10" t="s">
        <v>8</v>
      </c>
      <c r="B36" s="11">
        <v>188.76195394869771</v>
      </c>
      <c r="C36" s="11">
        <v>189.88565767904325</v>
      </c>
      <c r="D36" s="12">
        <v>166.62811997322007</v>
      </c>
      <c r="E36" s="11">
        <v>159.81699967165386</v>
      </c>
      <c r="F36" s="11">
        <v>150.60321973162655</v>
      </c>
      <c r="G36" s="12">
        <v>125.27818529172882</v>
      </c>
    </row>
    <row r="37" spans="1:7">
      <c r="A37" s="13" t="s">
        <v>9</v>
      </c>
      <c r="B37" s="14">
        <v>161.90807522040208</v>
      </c>
      <c r="C37" s="14">
        <v>160.14443462762395</v>
      </c>
      <c r="D37" s="15">
        <v>157.55479088920379</v>
      </c>
      <c r="E37" s="14">
        <v>131.58478978730855</v>
      </c>
      <c r="F37" s="14">
        <v>125.68615572638127</v>
      </c>
      <c r="G37" s="15">
        <v>110.69153158351372</v>
      </c>
    </row>
  </sheetData>
  <mergeCells count="6">
    <mergeCell ref="A1:A3"/>
    <mergeCell ref="B33:D33"/>
    <mergeCell ref="E33:G33"/>
    <mergeCell ref="B1:G1"/>
    <mergeCell ref="B2:D2"/>
    <mergeCell ref="E2:G2"/>
  </mergeCell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sqref="A1:A3"/>
    </sheetView>
  </sheetViews>
  <sheetFormatPr defaultRowHeight="14.4"/>
  <cols>
    <col min="1" max="1" width="40.77734375" style="3" customWidth="1"/>
    <col min="2" max="7" width="12.77734375" style="3" customWidth="1"/>
    <col min="8" max="16384" width="8.88671875" style="3"/>
  </cols>
  <sheetData>
    <row r="1" spans="1:7" s="4" customFormat="1">
      <c r="A1" s="19" t="s">
        <v>33</v>
      </c>
      <c r="B1" s="21" t="s">
        <v>86</v>
      </c>
      <c r="C1" s="22"/>
      <c r="D1" s="22"/>
      <c r="E1" s="22"/>
      <c r="F1" s="22"/>
      <c r="G1" s="22"/>
    </row>
    <row r="2" spans="1:7" s="4" customFormat="1">
      <c r="A2" s="20"/>
      <c r="B2" s="23" t="s">
        <v>31</v>
      </c>
      <c r="C2" s="24"/>
      <c r="D2" s="24"/>
      <c r="E2" s="23" t="s">
        <v>32</v>
      </c>
      <c r="F2" s="24"/>
      <c r="G2" s="24"/>
    </row>
    <row r="3" spans="1:7" s="4" customFormat="1">
      <c r="A3" s="20"/>
      <c r="B3" s="2" t="s">
        <v>0</v>
      </c>
      <c r="C3" s="2" t="s">
        <v>3</v>
      </c>
      <c r="D3" s="2" t="s">
        <v>2</v>
      </c>
      <c r="E3" s="2" t="s">
        <v>0</v>
      </c>
      <c r="F3" s="2" t="s">
        <v>3</v>
      </c>
      <c r="G3" s="2" t="s">
        <v>2</v>
      </c>
    </row>
    <row r="4" spans="1:7" s="4" customFormat="1" ht="15" customHeight="1">
      <c r="A4" s="1" t="s">
        <v>1</v>
      </c>
      <c r="B4" s="48">
        <f>'στοιχειώδεις ανάγκες'!B4/'κόστος διαβίωσης'!B4</f>
        <v>3.9236363781758361</v>
      </c>
      <c r="C4" s="39">
        <f>'στοιχειώδεις ανάγκες'!C4/'κόστος διαβίωσης'!C4</f>
        <v>2.8431651971113974</v>
      </c>
      <c r="D4" s="39">
        <f>'στοιχειώδεις ανάγκες'!D4/'κόστος διαβίωσης'!D4</f>
        <v>3.8467825661854094</v>
      </c>
      <c r="E4" s="44">
        <f>'στοιχειώδεις ανάγκες'!E4/'κόστος διαβίωσης'!E4</f>
        <v>4.8013481600092236</v>
      </c>
      <c r="F4" s="41">
        <f>'στοιχειώδεις ανάγκες'!F4/'κόστος διαβίωσης'!F4</f>
        <v>5.5355459636778681</v>
      </c>
      <c r="G4" s="41">
        <f>'στοιχειώδεις ανάγκες'!G4/'κόστος διαβίωσης'!G4</f>
        <v>5.0578847699589904</v>
      </c>
    </row>
    <row r="5" spans="1:7" s="4" customFormat="1" ht="15" customHeight="1">
      <c r="A5" s="1" t="s">
        <v>11</v>
      </c>
      <c r="B5" s="39">
        <f>'στοιχειώδεις ανάγκες'!B5/'κόστος διαβίωσης'!B5</f>
        <v>3.1405851142201699</v>
      </c>
      <c r="C5" s="39">
        <f>'στοιχειώδεις ανάγκες'!C5/'κόστος διαβίωσης'!C5</f>
        <v>2.5857509508257532</v>
      </c>
      <c r="D5" s="39">
        <f>'στοιχειώδεις ανάγκες'!D5/'κόστος διαβίωσης'!D5</f>
        <v>2.8754116456050829</v>
      </c>
      <c r="E5" s="40"/>
      <c r="F5" s="41">
        <f>'στοιχειώδεις ανάγκες'!F5/'κόστος διαβίωσης'!F5</f>
        <v>3.714665934278627</v>
      </c>
      <c r="G5" s="41">
        <f>'στοιχειώδεις ανάγκες'!G5/'κόστος διαβίωσης'!G5</f>
        <v>3.411278849901668</v>
      </c>
    </row>
    <row r="6" spans="1:7" s="4" customFormat="1" ht="15" customHeight="1">
      <c r="A6" s="1" t="s">
        <v>12</v>
      </c>
      <c r="B6" s="39"/>
      <c r="C6" s="39">
        <f>'στοιχειώδεις ανάγκες'!C6/'κόστος διαβίωσης'!C6</f>
        <v>3.0645411407635903</v>
      </c>
      <c r="D6" s="39"/>
      <c r="E6" s="40"/>
      <c r="F6" s="41">
        <f>'στοιχειώδεις ανάγκες'!F6/'κόστος διαβίωσης'!F6</f>
        <v>2.3541652175309915</v>
      </c>
      <c r="G6" s="41"/>
    </row>
    <row r="7" spans="1:7" s="4" customFormat="1" ht="15" customHeight="1">
      <c r="A7" s="1" t="s">
        <v>13</v>
      </c>
      <c r="B7" s="39"/>
      <c r="C7" s="39"/>
      <c r="D7" s="39"/>
      <c r="E7" s="40">
        <f>'στοιχειώδεις ανάγκες'!E7/'κόστος διαβίωσης'!E7</f>
        <v>1.6223295479034927</v>
      </c>
      <c r="F7" s="41"/>
      <c r="G7" s="41"/>
    </row>
    <row r="8" spans="1:7" s="4" customFormat="1" ht="15" customHeight="1">
      <c r="A8" s="1" t="s">
        <v>34</v>
      </c>
      <c r="B8" s="39"/>
      <c r="C8" s="39"/>
      <c r="D8" s="39"/>
      <c r="E8" s="40"/>
      <c r="F8" s="41"/>
      <c r="G8" s="41"/>
    </row>
    <row r="9" spans="1:7" s="4" customFormat="1" ht="15" customHeight="1">
      <c r="A9" s="1" t="s">
        <v>15</v>
      </c>
      <c r="B9" s="39">
        <f>'στοιχειώδεις ανάγκες'!B9/'κόστος διαβίωσης'!B9</f>
        <v>2.6381064099464839</v>
      </c>
      <c r="C9" s="39">
        <f>'στοιχειώδεις ανάγκες'!C9/'κόστος διαβίωσης'!C9</f>
        <v>2.1899843805808539</v>
      </c>
      <c r="D9" s="39">
        <f>'στοιχειώδεις ανάγκες'!D9/'κόστος διαβίωσης'!D9</f>
        <v>2.9855801241855366</v>
      </c>
      <c r="E9" s="44">
        <f>'στοιχειώδεις ανάγκες'!E9/'κόστος διαβίωσης'!E9</f>
        <v>3.4004781631808707</v>
      </c>
      <c r="F9" s="41">
        <f>'στοιχειώδεις ανάγκες'!F9/'κόστος διαβίωσης'!F9</f>
        <v>3.8176672558804636</v>
      </c>
      <c r="G9" s="41">
        <f>'στοιχειώδεις ανάγκες'!G9/'κόστος διαβίωσης'!G9</f>
        <v>3.6755955182571673</v>
      </c>
    </row>
    <row r="10" spans="1:7" s="4" customFormat="1" ht="15" customHeight="1">
      <c r="A10" s="1" t="s">
        <v>16</v>
      </c>
      <c r="B10" s="39">
        <f>'στοιχειώδεις ανάγκες'!B10/'κόστος διαβίωσης'!B10</f>
        <v>1.5255462383636964</v>
      </c>
      <c r="C10" s="39">
        <f>'στοιχειώδεις ανάγκες'!C10/'κόστος διαβίωσης'!C10</f>
        <v>1.7443203943449579</v>
      </c>
      <c r="D10" s="39">
        <f>'στοιχειώδεις ανάγκες'!D10/'κόστος διαβίωσης'!D10</f>
        <v>2.1984929531112392</v>
      </c>
      <c r="E10" s="40">
        <f>'στοιχειώδεις ανάγκες'!E10/'κόστος διαβίωσης'!E10</f>
        <v>3.271315604640455</v>
      </c>
      <c r="F10" s="41">
        <f>'στοιχειώδεις ανάγκες'!F10/'κόστος διαβίωσης'!F10</f>
        <v>2.2411182327849892</v>
      </c>
      <c r="G10" s="41">
        <f>'στοιχειώδεις ανάγκες'!G10/'κόστος διαβίωσης'!G10</f>
        <v>2.4066286684927651</v>
      </c>
    </row>
    <row r="11" spans="1:7" s="4" customFormat="1" ht="15" customHeight="1">
      <c r="A11" s="1" t="s">
        <v>17</v>
      </c>
      <c r="B11" s="39">
        <f>'στοιχειώδεις ανάγκες'!B11/'κόστος διαβίωσης'!B11</f>
        <v>1.4536927311559269</v>
      </c>
      <c r="C11" s="47">
        <f>'στοιχειώδεις ανάγκες'!C11/'κόστος διαβίωσης'!C11</f>
        <v>1.8553964057804242</v>
      </c>
      <c r="D11" s="39">
        <f>'στοιχειώδεις ανάγκες'!D11/'κόστος διαβίωσης'!D11</f>
        <v>3.0509969973336162</v>
      </c>
      <c r="E11" s="40">
        <f>'στοιχειώδεις ανάγκες'!E11/'κόστος διαβίωσης'!E11</f>
        <v>2.2139631651290368</v>
      </c>
      <c r="F11" s="41">
        <f>'στοιχειώδεις ανάγκες'!F11/'κόστος διαβίωσης'!F11</f>
        <v>2.304896848612723</v>
      </c>
      <c r="G11" s="41">
        <f>'στοιχειώδεις ανάγκες'!G11/'κόστος διαβίωσης'!G11</f>
        <v>2.1957230391302192</v>
      </c>
    </row>
    <row r="12" spans="1:7" s="4" customFormat="1" ht="15" customHeight="1">
      <c r="A12" s="1" t="s">
        <v>18</v>
      </c>
      <c r="B12" s="39">
        <f>'στοιχειώδεις ανάγκες'!B12/'κόστος διαβίωσης'!B12</f>
        <v>1.9956136411190906</v>
      </c>
      <c r="C12" s="39">
        <f>'στοιχειώδεις ανάγκες'!C12/'κόστος διαβίωσης'!C12</f>
        <v>1.7575290758851978</v>
      </c>
      <c r="D12" s="39">
        <f>'στοιχειώδεις ανάγκες'!D12/'κόστος διαβίωσης'!D12</f>
        <v>1.4641188662946791</v>
      </c>
      <c r="E12" s="40">
        <f>'στοιχειώδεις ανάγκες'!E12/'κόστος διαβίωσης'!E12</f>
        <v>1.3512578010526182</v>
      </c>
      <c r="F12" s="41">
        <f>'στοιχειώδεις ανάγκες'!F12/'κόστος διαβίωσης'!F12</f>
        <v>1.698674984425721</v>
      </c>
      <c r="G12" s="41">
        <f>'στοιχειώδεις ανάγκες'!G12/'κόστος διαβίωσης'!G12</f>
        <v>2.105228567210772</v>
      </c>
    </row>
    <row r="13" spans="1:7" s="4" customFormat="1" ht="15" customHeight="1">
      <c r="A13" s="1" t="s">
        <v>35</v>
      </c>
      <c r="B13" s="39"/>
      <c r="C13" s="39">
        <f>'στοιχειώδεις ανάγκες'!C13/'κόστος διαβίωσης'!C13</f>
        <v>1.2378814007768741</v>
      </c>
      <c r="D13" s="39">
        <f>'στοιχειώδεις ανάγκες'!D13/'κόστος διαβίωσης'!D13</f>
        <v>1.9130319576457357</v>
      </c>
      <c r="E13" s="40"/>
      <c r="F13" s="41">
        <f>'στοιχειώδεις ανάγκες'!F13/'κόστος διαβίωσης'!F13</f>
        <v>1.3805282945280919</v>
      </c>
      <c r="G13" s="41">
        <f>'στοιχειώδεις ανάγκες'!G13/'κόστος διαβίωσης'!G13</f>
        <v>1.0659589069466631</v>
      </c>
    </row>
    <row r="14" spans="1:7" s="4" customFormat="1" ht="15" customHeight="1">
      <c r="A14" s="1" t="s">
        <v>20</v>
      </c>
      <c r="B14" s="39">
        <f>'στοιχειώδεις ανάγκες'!B14/'κόστος διαβίωσης'!B14</f>
        <v>2.0936740031952765</v>
      </c>
      <c r="C14" s="39">
        <f>'στοιχειώδεις ανάγκες'!C14/'κόστος διαβίωσης'!C14</f>
        <v>2.1984830697877236</v>
      </c>
      <c r="D14" s="39">
        <f>'στοιχειώδεις ανάγκες'!D14/'κόστος διαβίωσης'!D14</f>
        <v>2.8252748402921792</v>
      </c>
      <c r="E14" s="40">
        <f>'στοιχειώδεις ανάγκες'!E14/'κόστος διαβίωσης'!E14</f>
        <v>2.9834570597609411</v>
      </c>
      <c r="F14" s="41">
        <f>'στοιχειώδεις ανάγκες'!F14/'κόστος διαβίωσης'!F14</f>
        <v>2.6778993612255682</v>
      </c>
      <c r="G14" s="41">
        <f>'στοιχειώδεις ανάγκες'!G14/'κόστος διαβίωσης'!G14</f>
        <v>2.6777709794787214</v>
      </c>
    </row>
    <row r="15" spans="1:7" s="4" customFormat="1" ht="15" customHeight="1">
      <c r="A15" s="1" t="s">
        <v>21</v>
      </c>
      <c r="B15" s="39">
        <f>'στοιχειώδεις ανάγκες'!B15/'κόστος διαβίωσης'!B15</f>
        <v>3.2094317413242215</v>
      </c>
      <c r="C15" s="39">
        <f>'στοιχειώδεις ανάγκες'!C15/'κόστος διαβίωσης'!C15</f>
        <v>1.8401615416918891</v>
      </c>
      <c r="D15" s="39">
        <f>'στοιχειώδεις ανάγκες'!D15/'κόστος διαβίωσης'!D15</f>
        <v>2.5318544023045884</v>
      </c>
      <c r="E15" s="40">
        <f>'στοιχειώδεις ανάγκες'!E15/'κόστος διαβίωσης'!E15</f>
        <v>1.5833627214515755</v>
      </c>
      <c r="F15" s="41">
        <f>'στοιχειώδεις ανάγκες'!F15/'κόστος διαβίωσης'!F15</f>
        <v>1.9456159667807709</v>
      </c>
      <c r="G15" s="41">
        <f>'στοιχειώδεις ανάγκες'!G15/'κόστος διαβίωσης'!G15</f>
        <v>2.5656026964922956</v>
      </c>
    </row>
    <row r="16" spans="1:7" s="4" customFormat="1" ht="15" customHeight="1">
      <c r="A16" s="1" t="s">
        <v>22</v>
      </c>
      <c r="B16" s="39">
        <f>'στοιχειώδεις ανάγκες'!B16/'κόστος διαβίωσης'!B16</f>
        <v>1.2757999226493453</v>
      </c>
      <c r="C16" s="39">
        <f>'στοιχειώδεις ανάγκες'!C16/'κόστος διαβίωσης'!C16</f>
        <v>1.7062092029096314</v>
      </c>
      <c r="D16" s="39">
        <f>'στοιχειώδεις ανάγκες'!D16/'κόστος διαβίωσης'!D16</f>
        <v>1.8599277062725832</v>
      </c>
      <c r="E16" s="40">
        <f>'στοιχειώδεις ανάγκες'!E16/'κόστος διαβίωσης'!E16</f>
        <v>1.2430903057465936</v>
      </c>
      <c r="F16" s="41">
        <f>'στοιχειώδεις ανάγκες'!F16/'κόστος διαβίωσης'!F16</f>
        <v>1.6998940492927375</v>
      </c>
      <c r="G16" s="41">
        <f>'στοιχειώδεις ανάγκες'!G16/'κόστος διαβίωσης'!G16</f>
        <v>1.6300090975344261</v>
      </c>
    </row>
    <row r="17" spans="1:7" s="4" customFormat="1" ht="15" customHeight="1">
      <c r="A17" s="1" t="s">
        <v>23</v>
      </c>
      <c r="B17" s="39"/>
      <c r="C17" s="39">
        <f>'στοιχειώδεις ανάγκες'!C17/'κόστος διαβίωσης'!C17</f>
        <v>1.2506205337968233</v>
      </c>
      <c r="D17" s="39"/>
      <c r="E17" s="40">
        <f>'στοιχειώδεις ανάγκες'!E17/'κόστος διαβίωσης'!E17</f>
        <v>1.0149230277329075</v>
      </c>
      <c r="F17" s="41">
        <f>'στοιχειώδεις ανάγκες'!F17/'κόστος διαβίωσης'!F17</f>
        <v>1.5044214305734447</v>
      </c>
      <c r="G17" s="41"/>
    </row>
    <row r="18" spans="1:7" s="4" customFormat="1" ht="15" customHeight="1">
      <c r="A18" s="1" t="s">
        <v>36</v>
      </c>
      <c r="B18" s="39"/>
      <c r="C18" s="39"/>
      <c r="D18" s="39"/>
      <c r="E18" s="40"/>
      <c r="F18" s="41">
        <f>'στοιχειώδεις ανάγκες'!F18/'κόστος διαβίωσης'!F18</f>
        <v>1.9611002513792519</v>
      </c>
      <c r="G18" s="41">
        <f>'στοιχειώδεις ανάγκες'!G18/'κόστος διαβίωσης'!G18</f>
        <v>1.9098359578636288</v>
      </c>
    </row>
    <row r="19" spans="1:7" s="4" customFormat="1" ht="15" customHeight="1">
      <c r="A19" s="1" t="s">
        <v>25</v>
      </c>
      <c r="B19" s="39">
        <f>'στοιχειώδεις ανάγκες'!B19/'κόστος διαβίωσης'!B19</f>
        <v>1.9801176047310711</v>
      </c>
      <c r="C19" s="39">
        <f>'στοιχειώδεις ανάγκες'!C19/'κόστος διαβίωσης'!C19</f>
        <v>1.9160966632725949</v>
      </c>
      <c r="D19" s="39">
        <f>'στοιχειώδεις ανάγκες'!D19/'κόστος διαβίωσης'!D19</f>
        <v>1.7262029316989531</v>
      </c>
      <c r="E19" s="40">
        <f>'στοιχειώδεις ανάγκες'!E19/'κόστος διαβίωσης'!E19</f>
        <v>2.5469852508538238</v>
      </c>
      <c r="F19" s="41">
        <f>'στοιχειώδεις ανάγκες'!F19/'κόστος διαβίωσης'!F19</f>
        <v>2.6602705355758713</v>
      </c>
      <c r="G19" s="41">
        <f>'στοιχειώδεις ανάγκες'!G19/'κόστος διαβίωσης'!G19</f>
        <v>2.7455789858606394</v>
      </c>
    </row>
    <row r="20" spans="1:7" s="4" customFormat="1" ht="15" customHeight="1">
      <c r="A20" s="1" t="s">
        <v>26</v>
      </c>
      <c r="B20" s="39">
        <f>'στοιχειώδεις ανάγκες'!B20/'κόστος διαβίωσης'!B20</f>
        <v>0.89007021470457115</v>
      </c>
      <c r="C20" s="39">
        <f>'στοιχειώδεις ανάγκες'!C20/'κόστος διαβίωσης'!C20</f>
        <v>1.6394968471559077</v>
      </c>
      <c r="D20" s="39">
        <f>'στοιχειώδεις ανάγκες'!D20/'κόστος διαβίωσης'!D20</f>
        <v>3.7245321026058997</v>
      </c>
      <c r="E20" s="40">
        <f>'στοιχειώδεις ανάγκες'!E20/'κόστος διαβίωσης'!E20</f>
        <v>1.8441548415645252</v>
      </c>
      <c r="F20" s="41">
        <f>'στοιχειώδεις ανάγκες'!F20/'κόστος διαβίωσης'!F20</f>
        <v>1.876344496246994</v>
      </c>
      <c r="G20" s="41">
        <f>'στοιχειώδεις ανάγκες'!G20/'κόστος διαβίωσης'!G20</f>
        <v>1.9337968008431425</v>
      </c>
    </row>
    <row r="21" spans="1:7" s="4" customFormat="1" ht="15" customHeight="1">
      <c r="A21" s="1" t="s">
        <v>27</v>
      </c>
      <c r="B21" s="39">
        <f>'στοιχειώδεις ανάγκες'!B21/'κόστος διαβίωσης'!B21</f>
        <v>0.71536674147540014</v>
      </c>
      <c r="C21" s="39">
        <f>'στοιχειώδεις ανάγκες'!C21/'κόστος διαβίωσης'!C21</f>
        <v>1.0790320321893205</v>
      </c>
      <c r="D21" s="39">
        <f>'στοιχειώδεις ανάγκες'!D21/'κόστος διαβίωσης'!D21</f>
        <v>1.410294681691709</v>
      </c>
      <c r="E21" s="40">
        <f>'στοιχειώδεις ανάγκες'!E21/'κόστος διαβίωσης'!E21</f>
        <v>2.0741212432360956</v>
      </c>
      <c r="F21" s="41">
        <f>'στοιχειώδεις ανάγκες'!F21/'κόστος διαβίωσης'!F21</f>
        <v>2.4904894159749529</v>
      </c>
      <c r="G21" s="41">
        <f>'στοιχειώδεις ανάγκες'!G21/'κόστος διαβίωσης'!G21</f>
        <v>2.4303766795508928</v>
      </c>
    </row>
    <row r="22" spans="1:7" s="4" customFormat="1" ht="15" customHeight="1">
      <c r="A22" s="1" t="s">
        <v>28</v>
      </c>
      <c r="B22" s="39"/>
      <c r="C22" s="39">
        <f>'στοιχειώδεις ανάγκες'!C22/'κόστος διαβίωσης'!C22</f>
        <v>2.09588736536652</v>
      </c>
      <c r="D22" s="39">
        <f>'στοιχειώδεις ανάγκες'!D22/'κόστος διαβίωσης'!D22</f>
        <v>1.2283379627456001</v>
      </c>
      <c r="E22" s="40">
        <f>'στοιχειώδεις ανάγκες'!E22/'κόστος διαβίωσης'!E22</f>
        <v>1.98256296582679</v>
      </c>
      <c r="F22" s="41">
        <f>'στοιχειώδεις ανάγκες'!F22/'κόστος διαβίωσης'!F22</f>
        <v>1.4260780980640269</v>
      </c>
      <c r="G22" s="41">
        <f>'στοιχειώδεις ανάγκες'!G22/'κόστος διαβίωσης'!G22</f>
        <v>1.628992786839409</v>
      </c>
    </row>
    <row r="23" spans="1:7" s="4" customFormat="1" ht="15" customHeight="1">
      <c r="A23" s="1" t="s">
        <v>37</v>
      </c>
      <c r="B23" s="39">
        <f>'στοιχειώδεις ανάγκες'!B23/'κόστος διαβίωσης'!B23</f>
        <v>2.019598062104548</v>
      </c>
      <c r="C23" s="39"/>
      <c r="D23" s="39"/>
      <c r="E23" s="40"/>
      <c r="F23" s="41"/>
      <c r="G23" s="41">
        <f>'στοιχειώδεις ανάγκες'!G23/'κόστος διαβίωσης'!G23</f>
        <v>2.9968402977509596</v>
      </c>
    </row>
    <row r="24" spans="1:7" s="4" customFormat="1" ht="15" customHeight="1">
      <c r="B24" s="1"/>
      <c r="C24" s="1"/>
      <c r="D24" s="1"/>
      <c r="E24" s="1"/>
      <c r="F24" s="1"/>
      <c r="G24" s="1"/>
    </row>
    <row r="25" spans="1:7" s="5" customFormat="1" ht="15" customHeight="1">
      <c r="A25" s="5" t="s">
        <v>30</v>
      </c>
    </row>
    <row r="33" spans="1:7">
      <c r="A33" s="6"/>
      <c r="B33" s="25" t="s">
        <v>5</v>
      </c>
      <c r="C33" s="25"/>
      <c r="D33" s="25"/>
      <c r="E33" s="25" t="s">
        <v>6</v>
      </c>
      <c r="F33" s="25"/>
      <c r="G33" s="26"/>
    </row>
    <row r="34" spans="1:7">
      <c r="A34" s="7" t="s">
        <v>4</v>
      </c>
      <c r="B34" s="8" t="s">
        <v>0</v>
      </c>
      <c r="C34" s="8" t="s">
        <v>3</v>
      </c>
      <c r="D34" s="8" t="s">
        <v>2</v>
      </c>
      <c r="E34" s="8" t="s">
        <v>0</v>
      </c>
      <c r="F34" s="8" t="s">
        <v>3</v>
      </c>
      <c r="G34" s="9" t="s">
        <v>2</v>
      </c>
    </row>
    <row r="35" spans="1:7">
      <c r="A35" s="10" t="s">
        <v>7</v>
      </c>
      <c r="B35" s="11">
        <v>395.31293180667154</v>
      </c>
      <c r="C35" s="11">
        <v>381.28435206697765</v>
      </c>
      <c r="D35" s="12">
        <v>248.61355783577832</v>
      </c>
      <c r="E35" s="11">
        <v>221.64320614440834</v>
      </c>
      <c r="F35" s="11">
        <v>215.88461334101268</v>
      </c>
      <c r="G35" s="12">
        <v>182.45366234539233</v>
      </c>
    </row>
    <row r="36" spans="1:7">
      <c r="A36" s="10" t="s">
        <v>8</v>
      </c>
      <c r="B36" s="11">
        <v>188.76195394869771</v>
      </c>
      <c r="C36" s="11">
        <v>189.88565767904325</v>
      </c>
      <c r="D36" s="12">
        <v>166.62811997322007</v>
      </c>
      <c r="E36" s="11">
        <v>159.81699967165386</v>
      </c>
      <c r="F36" s="11">
        <v>150.60321973162655</v>
      </c>
      <c r="G36" s="12">
        <v>125.27818529172882</v>
      </c>
    </row>
    <row r="37" spans="1:7">
      <c r="A37" s="13" t="s">
        <v>9</v>
      </c>
      <c r="B37" s="14">
        <v>161.90807522040208</v>
      </c>
      <c r="C37" s="14">
        <v>160.14443462762395</v>
      </c>
      <c r="D37" s="15">
        <v>157.55479088920379</v>
      </c>
      <c r="E37" s="14">
        <v>131.58478978730855</v>
      </c>
      <c r="F37" s="14">
        <v>125.68615572638127</v>
      </c>
      <c r="G37" s="15">
        <v>110.69153158351372</v>
      </c>
    </row>
  </sheetData>
  <mergeCells count="6">
    <mergeCell ref="A1:A3"/>
    <mergeCell ref="B1:G1"/>
    <mergeCell ref="B2:D2"/>
    <mergeCell ref="E2:G2"/>
    <mergeCell ref="B33:D33"/>
    <mergeCell ref="E33:G33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αριθμός περιπτώσεων</vt:lpstr>
      <vt:lpstr>στοιχειώδεις ανάγκες</vt:lpstr>
      <vt:lpstr>κόστος διαβίωσης</vt:lpstr>
      <vt:lpstr>αναλογία</vt:lpstr>
      <vt:lpstr>'στοιχειώδεις ανάγκες'!OLE_LINK1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manos</dc:creator>
  <cp:lastModifiedBy>manos</cp:lastModifiedBy>
  <dcterms:created xsi:type="dcterms:W3CDTF">2016-05-12T10:45:52Z</dcterms:created>
  <dcterms:modified xsi:type="dcterms:W3CDTF">2016-05-15T09:02:37Z</dcterms:modified>
</cp:coreProperties>
</file>